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ension &amp; Commute 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<sst xmlns="http://schemas.openxmlformats.org/spreadsheetml/2006/main" count="48" uniqueCount="40">
  <si>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Pay</t>
  </si>
  <si>
    <t>Service</t>
  </si>
  <si>
    <t>Age Next B.Day</t>
  </si>
  <si>
    <t>No. of year purchased</t>
  </si>
  <si>
    <t>Total</t>
  </si>
  <si>
    <t>Commuted</t>
  </si>
  <si>
    <t>01.07.13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</si>
  <si>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</si>
  <si>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</si>
  <si>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</si>
  <si>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</si>
  <si>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</si>
  <si>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</si>
  <si>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</si>
  <si>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</si>
  <si>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</si>
  <si>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</si>
  <si>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</si>
  <si>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</si>
  <si>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</si>
  <si>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</si>
  <si>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</si>
  <si>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</si>
  <si>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</si>
  <si>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</si>
  <si>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Net Pension</t>
  </si>
  <si>
    <t>Entries</t>
  </si>
  <si>
    <t>Title</t>
  </si>
  <si>
    <t>Decriptions (Instructions)</t>
  </si>
  <si>
    <t>Pension &amp; Commute Calculation Alongwith Increases in Pension in Various Years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</si>
  <si>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</si>
  <si>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</si>
  <si>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</si>
  <si>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</si>
  <si>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</si>
  <si>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</si>
  <si>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</si>
  <si>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www.glxspace.com</t>
  </si>
  <si>
    <t>BPS-01 to BPS-15</t>
  </si>
  <si>
    <t>BPS-16 to BPS-22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</si>
</sst>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5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on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8" fillId="17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0" fillId="24" borderId="10" xfId="0" applyFont="1" applyFill="1" applyBorder="1" applyAlignment="1" applyProtection="1">
      <alignment/>
      <protection locked="0"/>
    </xf>
    <xf numFmtId="2" fontId="28" fillId="25" borderId="10" xfId="0" applyNumberFormat="1" applyFont="1" applyFill="1" applyBorder="1" applyAlignment="1" applyProtection="1">
      <alignment/>
      <protection locked="0"/>
    </xf>
    <xf numFmtId="2" fontId="28" fillId="11" borderId="10" xfId="0" applyNumberFormat="1" applyFont="1" applyFill="1" applyBorder="1" applyAlignment="1" applyProtection="1">
      <alignment/>
      <protection locked="0"/>
    </xf>
    <xf numFmtId="2" fontId="28" fillId="3" borderId="10" xfId="0" applyNumberFormat="1" applyFont="1" applyFill="1" applyBorder="1" applyAlignment="1" applyProtection="1">
      <alignment/>
      <protection locked="0"/>
    </xf>
    <xf numFmtId="2" fontId="28" fillId="5" borderId="10" xfId="0" applyNumberFormat="1" applyFont="1" applyFill="1" applyBorder="1" applyAlignment="1" applyProtection="1">
      <alignment/>
      <protection locked="0"/>
    </xf>
    <xf numFmtId="2" fontId="28" fillId="26" borderId="1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0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9" fontId="20" fillId="10" borderId="10" xfId="0" applyNumberFormat="1" applyFont="1" applyFill="1" applyBorder="1" applyAlignment="1" applyProtection="1">
      <alignment/>
      <protection/>
    </xf>
    <xf numFmtId="0" fontId="21" fillId="10" borderId="10" xfId="0" applyFont="1" applyFill="1" applyBorder="1" applyAlignment="1" applyProtection="1">
      <alignment/>
      <protection/>
    </xf>
    <xf numFmtId="0" fontId="20" fillId="10" borderId="10" xfId="0" applyFont="1" applyFill="1" applyBorder="1" applyAlignment="1" applyProtection="1">
      <alignment horizontal="center"/>
      <protection/>
    </xf>
    <xf numFmtId="0" fontId="22" fillId="27" borderId="10" xfId="0" applyFont="1" applyFill="1" applyBorder="1" applyAlignment="1" applyProtection="1">
      <alignment/>
      <protection/>
    </xf>
    <xf numFmtId="0" fontId="20" fillId="10" borderId="0" xfId="0" applyFont="1" applyFill="1" applyAlignment="1" applyProtection="1">
      <alignment/>
      <protection/>
    </xf>
    <xf numFmtId="9" fontId="20" fillId="10" borderId="0" xfId="0" applyNumberFormat="1" applyFont="1" applyFill="1" applyAlignment="1" applyProtection="1">
      <alignment/>
      <protection/>
    </xf>
    <xf numFmtId="0" fontId="21" fillId="1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28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4" fontId="20" fillId="10" borderId="0" xfId="0" applyNumberFormat="1" applyFont="1" applyFill="1" applyAlignment="1" applyProtection="1">
      <alignment horizontal="left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4" fontId="33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2" fontId="33" fillId="0" borderId="0" xfId="0" applyNumberFormat="1" applyFont="1" applyAlignment="1" applyProtection="1">
      <alignment horizontal="left"/>
      <protection/>
    </xf>
    <xf numFmtId="2" fontId="33" fillId="0" borderId="0" xfId="0" applyNumberFormat="1" applyFont="1" applyFill="1" applyBorder="1" applyAlignment="1" applyProtection="1">
      <alignment/>
      <protection/>
    </xf>
    <xf numFmtId="2" fontId="35" fillId="0" borderId="0" xfId="0" applyNumberFormat="1" applyFont="1" applyFill="1" applyBorder="1" applyAlignment="1" applyProtection="1">
      <alignment horizontal="left"/>
      <protection/>
    </xf>
    <xf numFmtId="2" fontId="35" fillId="0" borderId="0" xfId="0" applyNumberFormat="1" applyFont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0" fontId="28" fillId="5" borderId="10" xfId="0" applyFont="1" applyFill="1" applyBorder="1" applyAlignment="1" applyProtection="1">
      <alignment horizontal="left"/>
      <protection locked="0"/>
    </xf>
    <xf numFmtId="0" fontId="28" fillId="26" borderId="10" xfId="0" applyFont="1" applyFill="1" applyBorder="1" applyAlignment="1" applyProtection="1">
      <alignment horizontal="left"/>
      <protection locked="0"/>
    </xf>
    <xf numFmtId="0" fontId="32" fillId="4" borderId="11" xfId="0" applyFont="1" applyFill="1" applyBorder="1" applyAlignment="1" applyProtection="1">
      <alignment horizontal="center"/>
      <protection locked="0"/>
    </xf>
    <xf numFmtId="0" fontId="27" fillId="17" borderId="10" xfId="0" applyFont="1" applyFill="1" applyBorder="1" applyAlignment="1" applyProtection="1">
      <alignment horizontal="center"/>
      <protection locked="0"/>
    </xf>
    <xf numFmtId="0" fontId="28" fillId="25" borderId="10" xfId="0" applyFont="1" applyFill="1" applyBorder="1" applyAlignment="1" applyProtection="1">
      <alignment horizontal="left"/>
      <protection locked="0"/>
    </xf>
    <xf numFmtId="0" fontId="28" fillId="11" borderId="10" xfId="0" applyFont="1" applyFill="1" applyBorder="1" applyAlignment="1" applyProtection="1">
      <alignment horizontal="left"/>
      <protection locked="0"/>
    </xf>
    <xf numFmtId="0" fontId="28" fillId="3" borderId="10" xfId="0" applyFont="1" applyFill="1" applyBorder="1" applyAlignment="1" applyProtection="1">
      <alignment horizontal="left"/>
      <protection locked="0"/>
    </xf>
    <xf numFmtId="0" fontId="28" fillId="17" borderId="10" xfId="0" applyFont="1" applyFill="1" applyBorder="1" applyAlignment="1" applyProtection="1">
      <alignment horizontal="center"/>
      <protection locked="0"/>
    </xf>
    <xf numFmtId="0" fontId="29" fillId="18" borderId="0" xfId="0" applyFont="1" applyFill="1" applyAlignment="1" applyProtection="1">
      <alignment horizontal="center"/>
      <protection locked="0"/>
    </xf>
    <xf numFmtId="0" fontId="24" fillId="18" borderId="10" xfId="0" applyFont="1" applyFill="1" applyBorder="1" applyAlignment="1" applyProtection="1">
      <alignment horizontal="center"/>
      <protection locked="0"/>
    </xf>
    <xf numFmtId="0" fontId="0" fillId="29" borderId="0" xfId="0" applyFont="1" applyFill="1" applyBorder="1" applyAlignment="1" applyProtection="1">
      <alignment horizontal="left" wrapText="1"/>
      <protection locked="0"/>
    </xf>
    <xf numFmtId="0" fontId="0" fillId="29" borderId="12" xfId="0" applyFont="1" applyFill="1" applyBorder="1" applyAlignment="1" applyProtection="1">
      <alignment horizontal="left" wrapText="1"/>
      <protection locked="0"/>
    </xf>
    <xf numFmtId="0" fontId="0" fillId="30" borderId="0" xfId="0" applyFont="1" applyFill="1" applyBorder="1" applyAlignment="1" applyProtection="1">
      <alignment horizontal="left" wrapText="1"/>
      <protection locked="0"/>
    </xf>
    <xf numFmtId="0" fontId="0" fillId="30" borderId="12" xfId="0" applyFont="1" applyFill="1" applyBorder="1" applyAlignment="1" applyProtection="1">
      <alignment horizontal="left" wrapText="1"/>
      <protection locked="0"/>
    </xf>
    <xf numFmtId="0" fontId="0" fillId="15" borderId="0" xfId="0" applyFont="1" applyFill="1" applyBorder="1" applyAlignment="1" applyProtection="1">
      <alignment horizontal="left" wrapText="1"/>
      <protection locked="0"/>
    </xf>
    <xf numFmtId="0" fontId="0" fillId="15" borderId="12" xfId="0" applyFont="1" applyFill="1" applyBorder="1" applyAlignment="1" applyProtection="1">
      <alignment horizontal="left" wrapText="1"/>
      <protection locked="0"/>
    </xf>
    <xf numFmtId="0" fontId="0" fillId="14" borderId="0" xfId="0" applyFill="1" applyAlignment="1" applyProtection="1">
      <alignment horizontal="center"/>
      <protection locked="0"/>
    </xf>
    <xf numFmtId="0" fontId="30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/>
      <protection locked="0"/>
    </xf>
    <xf numFmtId="0" fontId="1" fillId="24" borderId="14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 wrapText="1"/>
      <protection locked="0"/>
    </xf>
    <xf numFmtId="0" fontId="0" fillId="24" borderId="14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0" fillId="29" borderId="0" xfId="0" applyFill="1" applyAlignment="1" applyProtection="1">
      <alignment horizontal="center"/>
      <protection locked="0"/>
    </xf>
    <xf numFmtId="0" fontId="0" fillId="30" borderId="0" xfId="0" applyFill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0" borderId="16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B131" sqref="B13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17.57421875" style="1" customWidth="1"/>
    <col min="4" max="4" width="10.140625" style="1" bestFit="1" customWidth="1"/>
    <col min="5" max="5" width="15.140625" style="1" bestFit="1" customWidth="1"/>
    <col min="6" max="6" width="9.421875" style="1" bestFit="1" customWidth="1"/>
    <col min="7" max="7" width="16.28125" style="1" bestFit="1" customWidth="1"/>
    <col min="8" max="8" width="10.421875" style="1" bestFit="1" customWidth="1"/>
    <col min="9" max="10" width="9.140625" style="1" customWidth="1"/>
    <col min="11" max="11" width="12.140625" style="1" customWidth="1"/>
    <col min="12" max="12" width="11.140625" style="1" customWidth="1"/>
    <col min="13" max="16384" width="9.140625" style="1" customWidth="1"/>
  </cols>
  <sheetData>
    <row r="1" spans="1:12" ht="23.2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2.5" customHeight="1">
      <c r="A2" s="49" t="s">
        <v>27</v>
      </c>
      <c r="B2" s="49"/>
      <c r="C2" s="2" t="s">
        <v>26</v>
      </c>
      <c r="D2" s="49" t="s">
        <v>28</v>
      </c>
      <c r="E2" s="49"/>
      <c r="F2" s="49"/>
      <c r="G2" s="49"/>
      <c r="H2" s="49"/>
      <c r="I2" s="49"/>
      <c r="J2" s="49"/>
      <c r="K2" s="49"/>
      <c r="L2" s="49"/>
    </row>
    <row r="3" spans="1:12" ht="33.75" customHeight="1">
      <c r="A3" s="66" t="s">
        <v>14</v>
      </c>
      <c r="B3" s="66"/>
      <c r="C3" s="3">
        <v>45000</v>
      </c>
      <c r="D3" s="52" t="s">
        <v>30</v>
      </c>
      <c r="E3" s="52"/>
      <c r="F3" s="52"/>
      <c r="G3" s="52"/>
      <c r="H3" s="52"/>
      <c r="I3" s="52"/>
      <c r="J3" s="52"/>
      <c r="K3" s="52"/>
      <c r="L3" s="53"/>
    </row>
    <row r="4" spans="1:12" ht="33" customHeight="1">
      <c r="A4" s="67" t="s">
        <v>15</v>
      </c>
      <c r="B4" s="67"/>
      <c r="C4" s="3">
        <v>27</v>
      </c>
      <c r="D4" s="54" t="s">
        <v>31</v>
      </c>
      <c r="E4" s="54"/>
      <c r="F4" s="54"/>
      <c r="G4" s="54"/>
      <c r="H4" s="54"/>
      <c r="I4" s="54"/>
      <c r="J4" s="54"/>
      <c r="K4" s="54"/>
      <c r="L4" s="55"/>
    </row>
    <row r="5" spans="1:12" ht="34.5" customHeight="1">
      <c r="A5" s="68" t="s">
        <v>16</v>
      </c>
      <c r="B5" s="68"/>
      <c r="C5" s="4">
        <v>12.3719</v>
      </c>
      <c r="D5" s="56" t="s">
        <v>19</v>
      </c>
      <c r="E5" s="56"/>
      <c r="F5" s="56"/>
      <c r="G5" s="56"/>
      <c r="H5" s="56"/>
      <c r="I5" s="56"/>
      <c r="J5" s="56"/>
      <c r="K5" s="56"/>
      <c r="L5" s="57"/>
    </row>
    <row r="6" spans="1:12" ht="21.75" customHeight="1">
      <c r="A6" s="58" t="s">
        <v>17</v>
      </c>
      <c r="B6" s="58"/>
      <c r="C6" s="3">
        <v>0</v>
      </c>
      <c r="D6" s="59" t="s">
        <v>37</v>
      </c>
      <c r="E6" s="60"/>
      <c r="F6" s="60"/>
      <c r="G6" s="60"/>
      <c r="H6" s="3"/>
      <c r="I6" s="3"/>
      <c r="J6" s="3"/>
      <c r="K6" s="51" t="s">
        <v>13</v>
      </c>
      <c r="L6" s="51"/>
    </row>
    <row r="7" spans="1:12" ht="25.5" customHeight="1">
      <c r="A7" s="44" t="s">
        <v>33</v>
      </c>
      <c r="B7" s="44"/>
      <c r="C7" s="44"/>
      <c r="D7" s="3"/>
      <c r="E7" s="44" t="s">
        <v>32</v>
      </c>
      <c r="F7" s="44"/>
      <c r="G7" s="44"/>
      <c r="H7" s="3"/>
      <c r="I7" s="3"/>
      <c r="J7" s="3"/>
      <c r="K7" s="61" t="s">
        <v>2</v>
      </c>
      <c r="L7" s="63" t="s">
        <v>3</v>
      </c>
    </row>
    <row r="8" spans="1:12" ht="18">
      <c r="A8" s="45" t="s">
        <v>20</v>
      </c>
      <c r="B8" s="45"/>
      <c r="C8" s="45"/>
      <c r="D8" s="3"/>
      <c r="E8" s="45" t="s">
        <v>20</v>
      </c>
      <c r="F8" s="45"/>
      <c r="G8" s="45"/>
      <c r="H8" s="3"/>
      <c r="I8" s="3"/>
      <c r="J8" s="3"/>
      <c r="K8" s="62"/>
      <c r="L8" s="64"/>
    </row>
    <row r="9" spans="1:12" ht="18">
      <c r="A9" s="46" t="s">
        <v>21</v>
      </c>
      <c r="B9" s="46"/>
      <c r="C9" s="5">
        <f>I107</f>
        <v>28350</v>
      </c>
      <c r="D9" s="3"/>
      <c r="E9" s="46" t="s">
        <v>21</v>
      </c>
      <c r="F9" s="46"/>
      <c r="G9" s="5">
        <f>C9</f>
        <v>28350</v>
      </c>
      <c r="H9" s="3"/>
      <c r="I9" s="3"/>
      <c r="J9" s="3"/>
      <c r="K9" s="4">
        <v>20</v>
      </c>
      <c r="L9" s="4">
        <v>40.5043</v>
      </c>
    </row>
    <row r="10" spans="1:12" ht="18">
      <c r="A10" s="47" t="s">
        <v>22</v>
      </c>
      <c r="B10" s="47"/>
      <c r="C10" s="6">
        <f>I108</f>
        <v>18427.5</v>
      </c>
      <c r="D10" s="3"/>
      <c r="E10" s="47" t="s">
        <v>22</v>
      </c>
      <c r="F10" s="47"/>
      <c r="G10" s="6">
        <f>C10</f>
        <v>18427.5</v>
      </c>
      <c r="H10" s="3"/>
      <c r="I10" s="3"/>
      <c r="J10" s="3"/>
      <c r="K10" s="4">
        <v>21</v>
      </c>
      <c r="L10" s="4">
        <v>39.7341</v>
      </c>
    </row>
    <row r="11" spans="1:12" ht="18">
      <c r="A11" s="48" t="s">
        <v>23</v>
      </c>
      <c r="B11" s="48"/>
      <c r="C11" s="7">
        <f>I109</f>
        <v>9922.5</v>
      </c>
      <c r="D11" s="3"/>
      <c r="E11" s="48" t="s">
        <v>23</v>
      </c>
      <c r="F11" s="48"/>
      <c r="G11" s="7">
        <f>C11</f>
        <v>9922.5</v>
      </c>
      <c r="H11" s="3"/>
      <c r="I11" s="3"/>
      <c r="J11" s="3"/>
      <c r="K11" s="4">
        <v>22</v>
      </c>
      <c r="L11" s="4">
        <v>38.9653</v>
      </c>
    </row>
    <row r="12" spans="1:12" ht="18">
      <c r="A12" s="42" t="s">
        <v>24</v>
      </c>
      <c r="B12" s="42"/>
      <c r="C12" s="8">
        <f>I110</f>
        <v>1473122.133</v>
      </c>
      <c r="D12" s="3"/>
      <c r="E12" s="42" t="s">
        <v>24</v>
      </c>
      <c r="F12" s="42"/>
      <c r="G12" s="8">
        <f>C12</f>
        <v>1473122.133</v>
      </c>
      <c r="H12" s="3"/>
      <c r="I12" s="3"/>
      <c r="J12" s="3"/>
      <c r="K12" s="4">
        <v>23</v>
      </c>
      <c r="L12" s="4">
        <v>38.1974</v>
      </c>
    </row>
    <row r="13" spans="1:12" ht="18">
      <c r="A13" s="43" t="s">
        <v>25</v>
      </c>
      <c r="B13" s="43"/>
      <c r="C13" s="9">
        <f>E136</f>
        <v>42595.907956875</v>
      </c>
      <c r="D13" s="3"/>
      <c r="E13" s="43" t="s">
        <v>25</v>
      </c>
      <c r="F13" s="43"/>
      <c r="G13" s="9">
        <f>E135</f>
        <v>43734.957800625</v>
      </c>
      <c r="H13" s="3"/>
      <c r="I13" s="3"/>
      <c r="J13" s="3"/>
      <c r="K13" s="4">
        <v>24</v>
      </c>
      <c r="L13" s="4">
        <v>37.4307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4">
        <v>25</v>
      </c>
      <c r="L14" s="4">
        <v>36.6651</v>
      </c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4">
        <v>26</v>
      </c>
      <c r="L15" s="4">
        <v>35.9006</v>
      </c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4">
        <v>27</v>
      </c>
      <c r="L16" s="4">
        <v>35.1372</v>
      </c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4">
        <v>28</v>
      </c>
      <c r="L17" s="4">
        <v>34.375</v>
      </c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>
        <v>29</v>
      </c>
      <c r="L18" s="4">
        <v>33.6143</v>
      </c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>
        <v>30</v>
      </c>
      <c r="L19" s="4">
        <v>32.8071</v>
      </c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>
        <v>31</v>
      </c>
      <c r="L20" s="4">
        <v>32.0974</v>
      </c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4">
        <v>32</v>
      </c>
      <c r="L21" s="4">
        <v>31.3412</v>
      </c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4">
        <v>33</v>
      </c>
      <c r="L22" s="4">
        <v>30.5869</v>
      </c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4">
        <v>34</v>
      </c>
      <c r="L23" s="4">
        <v>29.8343</v>
      </c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4">
        <v>35</v>
      </c>
      <c r="L24" s="4">
        <v>28.3362</v>
      </c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4">
        <v>36</v>
      </c>
      <c r="L25" s="4">
        <v>28.3362</v>
      </c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4">
        <v>37</v>
      </c>
      <c r="L26" s="4">
        <v>27.5908</v>
      </c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4">
        <v>38</v>
      </c>
      <c r="L27" s="4">
        <v>26.8482</v>
      </c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4">
        <v>39</v>
      </c>
      <c r="L28" s="4">
        <v>26.1009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4">
        <v>40</v>
      </c>
      <c r="L29" s="4">
        <v>25.3728</v>
      </c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4">
        <v>41</v>
      </c>
      <c r="L30" s="4">
        <v>24.6406</v>
      </c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4">
        <v>42</v>
      </c>
      <c r="L31" s="4">
        <v>23.9126</v>
      </c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4">
        <v>43</v>
      </c>
      <c r="L32" s="4">
        <v>23.184</v>
      </c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4">
        <v>44</v>
      </c>
      <c r="L33" s="4">
        <v>22.4713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4">
        <v>45</v>
      </c>
      <c r="L34" s="4">
        <v>21.7592</v>
      </c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4">
        <v>46</v>
      </c>
      <c r="L35" s="4">
        <v>21.0538</v>
      </c>
    </row>
    <row r="36" spans="1:12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4">
        <v>47</v>
      </c>
      <c r="L36" s="4">
        <v>20.3555</v>
      </c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4">
        <v>48</v>
      </c>
      <c r="L37" s="4">
        <v>19.6653</v>
      </c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4">
        <v>49</v>
      </c>
      <c r="L38" s="4">
        <v>18.9841</v>
      </c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4">
        <v>50</v>
      </c>
      <c r="L39" s="4">
        <v>18.3129</v>
      </c>
    </row>
    <row r="40" spans="1:1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4">
        <v>51</v>
      </c>
      <c r="L40" s="4">
        <v>17.6526</v>
      </c>
    </row>
    <row r="41" spans="1:1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4">
        <v>52</v>
      </c>
      <c r="L41" s="4">
        <v>17.005</v>
      </c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4">
        <v>53</v>
      </c>
      <c r="L42" s="4">
        <v>16.371</v>
      </c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4">
        <v>54</v>
      </c>
      <c r="L43" s="4">
        <v>15.7517</v>
      </c>
    </row>
    <row r="44" spans="1:12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4">
        <v>55</v>
      </c>
      <c r="L44" s="4">
        <v>15.1478</v>
      </c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4">
        <v>56</v>
      </c>
      <c r="L45" s="4">
        <v>14.5602</v>
      </c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4">
        <v>57</v>
      </c>
      <c r="L46" s="4">
        <v>13.9888</v>
      </c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4">
        <v>58</v>
      </c>
      <c r="L47" s="4">
        <v>13.434</v>
      </c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">
        <v>59</v>
      </c>
      <c r="L48" s="4">
        <v>12.8953</v>
      </c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">
        <v>60</v>
      </c>
      <c r="L49" s="4">
        <v>12.3719</v>
      </c>
    </row>
    <row r="50" spans="11:12" ht="12.75">
      <c r="K50" s="10"/>
      <c r="L50" s="10"/>
    </row>
    <row r="51" spans="11:12" ht="12.75">
      <c r="K51" s="10"/>
      <c r="L51" s="10"/>
    </row>
    <row r="52" spans="11:12" ht="12.75">
      <c r="K52" s="10"/>
      <c r="L52" s="10"/>
    </row>
    <row r="53" spans="11:12" ht="12.75" customHeight="1">
      <c r="K53" s="10"/>
      <c r="L53" s="10"/>
    </row>
    <row r="54" spans="11:12" ht="12.75">
      <c r="K54" s="10"/>
      <c r="L54" s="10"/>
    </row>
    <row r="55" spans="11:12" ht="12.75">
      <c r="K55" s="10"/>
      <c r="L55" s="10"/>
    </row>
    <row r="56" spans="11:12" ht="12.75">
      <c r="K56" s="10"/>
      <c r="L56" s="10"/>
    </row>
    <row r="57" spans="11:12" ht="12.75">
      <c r="K57" s="10"/>
      <c r="L57" s="10"/>
    </row>
    <row r="58" spans="11:12" ht="12.75">
      <c r="K58" s="10"/>
      <c r="L58" s="10"/>
    </row>
    <row r="59" spans="11:12" ht="12.75">
      <c r="K59" s="10"/>
      <c r="L59" s="10"/>
    </row>
    <row r="60" spans="11:12" ht="12.75">
      <c r="K60" s="10"/>
      <c r="L60" s="10"/>
    </row>
    <row r="61" spans="11:12" ht="12.75">
      <c r="K61" s="10"/>
      <c r="L61" s="10"/>
    </row>
    <row r="62" spans="11:12" ht="12.75">
      <c r="K62" s="10"/>
      <c r="L62" s="10"/>
    </row>
    <row r="63" spans="11:12" ht="12.75">
      <c r="K63" s="10"/>
      <c r="L63" s="10"/>
    </row>
    <row r="64" spans="11:12" ht="12.75">
      <c r="K64" s="10"/>
      <c r="L64" s="10"/>
    </row>
    <row r="65" spans="11:12" ht="12.75">
      <c r="K65" s="10"/>
      <c r="L65" s="10"/>
    </row>
    <row r="66" spans="11:12" ht="12.75">
      <c r="K66" s="10"/>
      <c r="L66" s="10"/>
    </row>
    <row r="67" spans="11:12" ht="12.75">
      <c r="K67" s="10"/>
      <c r="L67" s="10"/>
    </row>
    <row r="68" spans="11:12" ht="12.75">
      <c r="K68" s="10"/>
      <c r="L68" s="10"/>
    </row>
    <row r="69" spans="11:12" ht="12.75">
      <c r="K69" s="10"/>
      <c r="L69" s="10"/>
    </row>
    <row r="70" spans="11:12" ht="12.75">
      <c r="K70" s="10"/>
      <c r="L70" s="10"/>
    </row>
    <row r="71" spans="11:12" ht="12.75">
      <c r="K71" s="10"/>
      <c r="L71" s="10"/>
    </row>
    <row r="72" spans="11:12" ht="12.75">
      <c r="K72" s="10"/>
      <c r="L72" s="10"/>
    </row>
    <row r="73" spans="11:12" ht="12.75">
      <c r="K73" s="10"/>
      <c r="L73" s="10"/>
    </row>
    <row r="74" spans="11:12" ht="12.75">
      <c r="K74" s="10"/>
      <c r="L74" s="10"/>
    </row>
    <row r="75" spans="11:12" ht="12.75">
      <c r="K75" s="10"/>
      <c r="L75" s="10"/>
    </row>
    <row r="76" spans="11:12" ht="12.75">
      <c r="K76" s="10"/>
      <c r="L76" s="10"/>
    </row>
    <row r="77" spans="11:12" ht="12.75">
      <c r="K77" s="10"/>
      <c r="L77" s="10"/>
    </row>
    <row r="78" spans="11:12" ht="12.75">
      <c r="K78" s="10"/>
      <c r="L78" s="10"/>
    </row>
    <row r="79" spans="11:12" ht="12.75">
      <c r="K79" s="10"/>
      <c r="L79" s="10"/>
    </row>
    <row r="83" spans="1:9" ht="20.25">
      <c r="A83" s="65"/>
      <c r="B83" s="65"/>
      <c r="C83" s="65"/>
      <c r="D83" s="65"/>
      <c r="E83" s="11"/>
      <c r="F83" s="12"/>
      <c r="G83" s="12"/>
      <c r="H83" s="12"/>
      <c r="I83" s="12"/>
    </row>
    <row r="104" spans="5:9" ht="20.25">
      <c r="E104" s="69" t="s">
        <v>12</v>
      </c>
      <c r="F104" s="69"/>
      <c r="G104" s="69"/>
      <c r="H104" s="69"/>
      <c r="I104" s="69"/>
    </row>
    <row r="106" spans="5:9" ht="12.75">
      <c r="E106" s="13" t="s">
        <v>0</v>
      </c>
      <c r="F106" s="13" t="s">
        <v>1</v>
      </c>
      <c r="G106" s="14"/>
      <c r="H106" s="14"/>
      <c r="I106" s="14"/>
    </row>
    <row r="107" spans="2:9" ht="12.75">
      <c r="B107" s="70" t="s">
        <v>10</v>
      </c>
      <c r="C107" s="71"/>
      <c r="D107" s="72"/>
      <c r="E107" s="14">
        <f>C3</f>
        <v>45000</v>
      </c>
      <c r="F107" s="14">
        <f>C4</f>
        <v>27</v>
      </c>
      <c r="G107" s="15">
        <v>7</v>
      </c>
      <c r="H107" s="15">
        <v>300</v>
      </c>
      <c r="I107" s="15">
        <f>E107*F107*G107/H107</f>
        <v>28350</v>
      </c>
    </row>
    <row r="108" spans="2:9" ht="12.75">
      <c r="B108" s="73"/>
      <c r="C108" s="74"/>
      <c r="D108" s="75"/>
      <c r="E108" s="16"/>
      <c r="F108" s="16"/>
      <c r="G108" s="15"/>
      <c r="H108" s="17">
        <v>0.65</v>
      </c>
      <c r="I108" s="18">
        <f>I107*65/100</f>
        <v>18427.5</v>
      </c>
    </row>
    <row r="109" spans="5:9" ht="12.75">
      <c r="E109" s="19" t="s">
        <v>5</v>
      </c>
      <c r="F109" s="15"/>
      <c r="G109" s="15"/>
      <c r="H109" s="17">
        <v>0.35</v>
      </c>
      <c r="I109" s="15">
        <f>I107*35/100</f>
        <v>9922.5</v>
      </c>
    </row>
    <row r="110" spans="2:9" ht="12.75">
      <c r="B110" s="76" t="s">
        <v>11</v>
      </c>
      <c r="C110" s="77"/>
      <c r="D110" s="78"/>
      <c r="E110" s="20">
        <f>C5</f>
        <v>12.3719</v>
      </c>
      <c r="F110" s="15">
        <v>12</v>
      </c>
      <c r="G110" s="15"/>
      <c r="H110" s="15"/>
      <c r="I110" s="18">
        <f>I109*E110*F110</f>
        <v>1473122.133</v>
      </c>
    </row>
    <row r="113" spans="5:6" ht="12.75">
      <c r="E113" s="21"/>
      <c r="F113" s="21">
        <f>I108</f>
        <v>18427.5</v>
      </c>
    </row>
    <row r="114" spans="5:8" ht="12.75">
      <c r="E114" s="22" t="s">
        <v>8</v>
      </c>
      <c r="F114" s="21">
        <f>F113*15%</f>
        <v>2764.125</v>
      </c>
      <c r="G114" s="60"/>
      <c r="H114" s="60"/>
    </row>
    <row r="115" spans="5:9" ht="12.75">
      <c r="E115" s="21"/>
      <c r="F115" s="23">
        <f>SUM(F113:F114)</f>
        <v>21191.625</v>
      </c>
      <c r="G115" s="60"/>
      <c r="H115" s="60"/>
      <c r="I115" s="24"/>
    </row>
    <row r="116" spans="5:8" ht="12.75">
      <c r="E116" s="22" t="s">
        <v>7</v>
      </c>
      <c r="F116" s="21">
        <f>F115*15%</f>
        <v>3178.74375</v>
      </c>
      <c r="H116" s="25"/>
    </row>
    <row r="117" spans="2:9" ht="12.75">
      <c r="B117" s="25"/>
      <c r="E117" s="21"/>
      <c r="F117" s="23">
        <f>SUM(F115:F116)</f>
        <v>24370.36875</v>
      </c>
      <c r="I117" s="24"/>
    </row>
    <row r="118" spans="3:8" ht="12.75">
      <c r="C118" s="24"/>
      <c r="E118" s="22" t="s">
        <v>9</v>
      </c>
      <c r="F118" s="21">
        <f>F117*20%</f>
        <v>4874.0737500000005</v>
      </c>
      <c r="H118" s="26"/>
    </row>
    <row r="119" spans="2:9" ht="12.75">
      <c r="B119" s="25"/>
      <c r="E119" s="21"/>
      <c r="F119" s="23">
        <f>SUM(F117:F118)</f>
        <v>29244.4425</v>
      </c>
      <c r="I119" s="24"/>
    </row>
    <row r="120" spans="3:12" ht="12.75">
      <c r="C120" s="24"/>
      <c r="E120" s="21" t="s">
        <v>6</v>
      </c>
      <c r="F120" s="27">
        <f>F119*10%</f>
        <v>2924.4442500000005</v>
      </c>
      <c r="G120" s="28"/>
      <c r="H120" s="28"/>
      <c r="I120" s="28"/>
      <c r="J120" s="29"/>
      <c r="K120" s="29"/>
      <c r="L120" s="29"/>
    </row>
    <row r="121" spans="2:12" ht="12.75">
      <c r="B121" s="26"/>
      <c r="E121" s="21"/>
      <c r="F121" s="23">
        <f>SUM(F119:F120)</f>
        <v>32168.88675</v>
      </c>
      <c r="G121" s="28"/>
      <c r="H121" s="28"/>
      <c r="I121" s="28"/>
      <c r="J121" s="29"/>
      <c r="K121" s="29"/>
      <c r="L121" s="29"/>
    </row>
    <row r="122" spans="2:12" ht="12.75">
      <c r="B122" s="26"/>
      <c r="E122" s="30">
        <v>41646</v>
      </c>
      <c r="F122" s="23">
        <f>F121*10/100</f>
        <v>3216.888675</v>
      </c>
      <c r="G122" s="28"/>
      <c r="H122" s="28"/>
      <c r="I122" s="28"/>
      <c r="J122" s="29"/>
      <c r="K122" s="29"/>
      <c r="L122" s="29"/>
    </row>
    <row r="123" spans="2:12" ht="12.75">
      <c r="B123" s="26"/>
      <c r="E123" s="21"/>
      <c r="F123" s="23">
        <f>F121+F122</f>
        <v>35385.775425</v>
      </c>
      <c r="G123" s="28"/>
      <c r="H123" s="28"/>
      <c r="I123" s="28"/>
      <c r="J123" s="29"/>
      <c r="K123" s="29"/>
      <c r="L123" s="29"/>
    </row>
    <row r="124" spans="2:12" ht="12.75">
      <c r="B124" s="26"/>
      <c r="E124" s="30">
        <v>42011</v>
      </c>
      <c r="F124" s="23">
        <f>F123*7.5/100</f>
        <v>2653.933156875</v>
      </c>
      <c r="G124" s="28"/>
      <c r="H124" s="28"/>
      <c r="I124" s="28"/>
      <c r="J124" s="29"/>
      <c r="K124" s="29"/>
      <c r="L124" s="29"/>
    </row>
    <row r="125" spans="2:12" ht="12.75">
      <c r="B125" s="26"/>
      <c r="E125" s="21"/>
      <c r="F125" s="23">
        <f>F124+F123</f>
        <v>38039.708581875</v>
      </c>
      <c r="G125" s="28"/>
      <c r="H125" s="28"/>
      <c r="I125" s="28"/>
      <c r="J125" s="29"/>
      <c r="K125" s="29"/>
      <c r="L125" s="29"/>
    </row>
    <row r="126" spans="3:12" ht="12.75">
      <c r="C126" s="24"/>
      <c r="E126" s="21"/>
      <c r="F126" s="21"/>
      <c r="G126" s="28"/>
      <c r="H126" s="28"/>
      <c r="I126" s="28"/>
      <c r="J126" s="29"/>
      <c r="K126" s="29"/>
      <c r="L126" s="29"/>
    </row>
    <row r="127" spans="3:12" ht="12.75">
      <c r="C127" s="24"/>
      <c r="E127" s="21" t="s">
        <v>18</v>
      </c>
      <c r="F127" s="21">
        <f>C6</f>
        <v>0</v>
      </c>
      <c r="G127" s="31"/>
      <c r="H127" s="31"/>
      <c r="I127" s="31"/>
      <c r="J127" s="29"/>
      <c r="K127" s="29"/>
      <c r="L127" s="29"/>
    </row>
    <row r="128" spans="2:6" ht="12.75">
      <c r="B128" s="25"/>
      <c r="E128" s="21"/>
      <c r="F128" s="23"/>
    </row>
    <row r="129" ht="12.75">
      <c r="C129" s="24"/>
    </row>
    <row r="130" spans="1:6" ht="15.75">
      <c r="A130" s="32" t="s">
        <v>34</v>
      </c>
      <c r="B130" s="33"/>
      <c r="C130" s="1" t="s">
        <v>35</v>
      </c>
      <c r="D130" s="34">
        <v>42011</v>
      </c>
      <c r="E130" s="35" t="s">
        <v>4</v>
      </c>
      <c r="F130" s="36"/>
    </row>
    <row r="131" spans="1:6" ht="15.75">
      <c r="A131" s="33" t="s">
        <v>38</v>
      </c>
      <c r="B131" s="33"/>
      <c r="C131" s="37">
        <f>F115*25/100</f>
        <v>5297.90625</v>
      </c>
      <c r="D131" s="38">
        <f>C131*7.5/100</f>
        <v>397.34296875</v>
      </c>
      <c r="E131" s="39">
        <f>SUM(C131:D131)</f>
        <v>5695.24921875</v>
      </c>
      <c r="F131" s="36"/>
    </row>
    <row r="132" spans="1:6" ht="15.75">
      <c r="A132" s="33" t="s">
        <v>39</v>
      </c>
      <c r="B132" s="36"/>
      <c r="C132" s="37">
        <f>F115*20/100</f>
        <v>4238.325</v>
      </c>
      <c r="D132" s="38">
        <f>C132*7.5/100</f>
        <v>317.874375</v>
      </c>
      <c r="E132" s="40">
        <f>SUM(C132:D132)</f>
        <v>4556.199375</v>
      </c>
      <c r="F132" s="36"/>
    </row>
    <row r="133" spans="2:6" ht="15">
      <c r="B133" s="36"/>
      <c r="C133" s="36"/>
      <c r="D133" s="36"/>
      <c r="E133" s="36"/>
      <c r="F133" s="36"/>
    </row>
    <row r="134" spans="1:6" ht="15.75">
      <c r="A134" s="41" t="s">
        <v>36</v>
      </c>
      <c r="B134" s="36"/>
      <c r="C134" s="36"/>
      <c r="D134" s="36"/>
      <c r="E134" s="36"/>
      <c r="F134" s="36"/>
    </row>
    <row r="135" spans="1:6" ht="15.75">
      <c r="A135" s="33" t="s">
        <v>38</v>
      </c>
      <c r="B135" s="33"/>
      <c r="C135" s="36"/>
      <c r="D135" s="36"/>
      <c r="E135" s="40">
        <f>F125+E131</f>
        <v>43734.957800625</v>
      </c>
      <c r="F135" s="36"/>
    </row>
    <row r="136" spans="1:6" ht="15.75">
      <c r="A136" s="33" t="s">
        <v>39</v>
      </c>
      <c r="B136" s="36"/>
      <c r="C136" s="36"/>
      <c r="D136" s="36"/>
      <c r="E136" s="40">
        <f>+F125+F127+E132</f>
        <v>42595.907956875</v>
      </c>
      <c r="F136" s="36"/>
    </row>
    <row r="137" spans="2:6" ht="15">
      <c r="B137" s="36"/>
      <c r="C137" s="36"/>
      <c r="D137" s="36"/>
      <c r="E137" s="36"/>
      <c r="F137" s="36"/>
    </row>
  </sheetData>
  <sheetProtection password="C71F" sheet="1"/>
  <mergeCells count="34">
    <mergeCell ref="G115:H115"/>
    <mergeCell ref="E104:I104"/>
    <mergeCell ref="B107:D108"/>
    <mergeCell ref="B110:D110"/>
    <mergeCell ref="G114:H114"/>
    <mergeCell ref="K7:K8"/>
    <mergeCell ref="L7:L8"/>
    <mergeCell ref="A83:D83"/>
    <mergeCell ref="A3:B3"/>
    <mergeCell ref="A4:B4"/>
    <mergeCell ref="A5:B5"/>
    <mergeCell ref="A8:C8"/>
    <mergeCell ref="A9:B9"/>
    <mergeCell ref="A10:B10"/>
    <mergeCell ref="A11:B11"/>
    <mergeCell ref="A2:B2"/>
    <mergeCell ref="A1:L1"/>
    <mergeCell ref="K6:L6"/>
    <mergeCell ref="D3:L3"/>
    <mergeCell ref="D4:L4"/>
    <mergeCell ref="D5:L5"/>
    <mergeCell ref="D2:L2"/>
    <mergeCell ref="A6:B6"/>
    <mergeCell ref="D6:G6"/>
    <mergeCell ref="E12:F12"/>
    <mergeCell ref="E13:F13"/>
    <mergeCell ref="E7:G7"/>
    <mergeCell ref="A7:C7"/>
    <mergeCell ref="E8:G8"/>
    <mergeCell ref="E9:F9"/>
    <mergeCell ref="E10:F10"/>
    <mergeCell ref="E11:F11"/>
    <mergeCell ref="A12:B12"/>
    <mergeCell ref="A13:B13"/>
  </mergeCells>
  <hyperlinks>
    <hyperlink ref="D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Allah</cp:lastModifiedBy>
  <dcterms:created xsi:type="dcterms:W3CDTF">2011-09-29T05:48:23Z</dcterms:created>
  <dcterms:modified xsi:type="dcterms:W3CDTF">2015-08-02T16:06:56Z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