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ension &amp; Commute 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<sst xmlns="http://schemas.openxmlformats.org/spreadsheetml/2006/main" count="56" uniqueCount="46">
  <si>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</si>
  <si>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</si>
  <si>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</si>
  <si>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</si>
  <si>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</si>
  <si>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</si>
  <si>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</si>
  <si>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</si>
  <si>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</si>
  <si>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</si>
  <si>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</si>
  <si>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</si>
  <si>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</si>
  <si>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</si>
  <si>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</si>
  <si>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</si>
  <si>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</si>
  <si>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</si>
  <si>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</si>
  <si>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</si>
  <si>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</si>
  <si>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</si>
  <si>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</si>
  <si>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</si>
  <si>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</si>
  <si>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</si>
  <si>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</si>
  <si>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</si>
  <si>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</si>
  <si>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</si>
  <si>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</si>
  <si>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</si>
  <si>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</si>
  <si>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</si>
  <si>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</si>
  <si>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</si>
  <si>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1/7/2015 7.5%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</si>
  <si>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</si>
  <si>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</si>
  <si>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</si>
  <si>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</si>
  <si>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</si>
  <si>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</si>
  <si>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</si>
  <si>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</si>
  <si>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Pension &amp; Commute Calculation 2017 Alongwith Increases in Pension in Various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</si>
</sst>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5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sz val="10"/>
      <color rgb="FFFFFF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2" fontId="11" fillId="38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 wrapText="1"/>
      <protection locked="0"/>
    </xf>
    <xf numFmtId="0" fontId="0" fillId="35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39" borderId="0" xfId="0" applyFill="1" applyAlignment="1" applyProtection="1">
      <alignment horizontal="center"/>
      <protection locked="0"/>
    </xf>
    <xf numFmtId="0" fontId="0" fillId="40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 horizontal="left" wrapText="1"/>
      <protection locked="0"/>
    </xf>
    <xf numFmtId="0" fontId="0" fillId="39" borderId="22" xfId="0" applyFont="1" applyFill="1" applyBorder="1" applyAlignment="1" applyProtection="1">
      <alignment horizontal="left" wrapText="1"/>
      <protection locked="0"/>
    </xf>
    <xf numFmtId="0" fontId="0" fillId="40" borderId="0" xfId="0" applyFont="1" applyFill="1" applyBorder="1" applyAlignment="1" applyProtection="1">
      <alignment horizontal="left" wrapText="1"/>
      <protection locked="0"/>
    </xf>
    <xf numFmtId="0" fontId="0" fillId="40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2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5" fillId="5" borderId="17" xfId="0" applyFont="1" applyFill="1" applyBorder="1" applyAlignment="1" applyProtection="1">
      <alignment horizontal="center"/>
      <protection locked="0"/>
    </xf>
    <xf numFmtId="0" fontId="55" fillId="5" borderId="19" xfId="0" applyFont="1" applyFill="1" applyBorder="1" applyAlignment="1" applyProtection="1">
      <alignment horizontal="center"/>
      <protection locked="0"/>
    </xf>
    <xf numFmtId="0" fontId="56" fillId="5" borderId="17" xfId="0" applyFont="1" applyFill="1" applyBorder="1" applyAlignment="1" applyProtection="1">
      <alignment horizontal="center"/>
      <protection locked="0"/>
    </xf>
    <xf numFmtId="0" fontId="56" fillId="5" borderId="19" xfId="0" applyFont="1" applyFill="1" applyBorder="1" applyAlignment="1" applyProtection="1">
      <alignment horizontal="center"/>
      <protection locked="0"/>
    </xf>
    <xf numFmtId="0" fontId="57" fillId="38" borderId="10" xfId="0" applyFont="1" applyFill="1" applyBorder="1" applyAlignment="1" applyProtection="1">
      <alignment horizontal="left"/>
      <protection locked="0"/>
    </xf>
    <xf numFmtId="0" fontId="12" fillId="41" borderId="0" xfId="0" applyFont="1" applyFill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15.140625" style="0" bestFit="1" customWidth="1"/>
    <col min="6" max="6" width="9.421875" style="0" bestFit="1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1.140625" style="0" customWidth="1"/>
  </cols>
  <sheetData>
    <row r="1" spans="1:12" ht="23.25">
      <c r="A1" s="85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2.5" customHeight="1">
      <c r="A2" s="68" t="s">
        <v>25</v>
      </c>
      <c r="B2" s="68"/>
      <c r="C2" s="34" t="s">
        <v>24</v>
      </c>
      <c r="D2" s="68" t="s">
        <v>26</v>
      </c>
      <c r="E2" s="68"/>
      <c r="F2" s="68"/>
      <c r="G2" s="68"/>
      <c r="H2" s="68"/>
      <c r="I2" s="68"/>
      <c r="J2" s="68"/>
      <c r="K2" s="68"/>
      <c r="L2" s="68"/>
    </row>
    <row r="3" spans="1:12" ht="33.75" customHeight="1">
      <c r="A3" s="60" t="s">
        <v>13</v>
      </c>
      <c r="B3" s="60"/>
      <c r="C3" s="35">
        <v>12800</v>
      </c>
      <c r="D3" s="71" t="s">
        <v>27</v>
      </c>
      <c r="E3" s="71"/>
      <c r="F3" s="71"/>
      <c r="G3" s="71"/>
      <c r="H3" s="71"/>
      <c r="I3" s="71"/>
      <c r="J3" s="71"/>
      <c r="K3" s="71"/>
      <c r="L3" s="72"/>
    </row>
    <row r="4" spans="1:12" ht="33" customHeight="1">
      <c r="A4" s="61" t="s">
        <v>14</v>
      </c>
      <c r="B4" s="61"/>
      <c r="C4" s="35">
        <v>30</v>
      </c>
      <c r="D4" s="73" t="s">
        <v>28</v>
      </c>
      <c r="E4" s="73"/>
      <c r="F4" s="73"/>
      <c r="G4" s="73"/>
      <c r="H4" s="73"/>
      <c r="I4" s="73"/>
      <c r="J4" s="73"/>
      <c r="K4" s="73"/>
      <c r="L4" s="74"/>
    </row>
    <row r="5" spans="1:12" ht="34.5" customHeight="1">
      <c r="A5" s="62" t="s">
        <v>15</v>
      </c>
      <c r="B5" s="62"/>
      <c r="C5" s="36">
        <v>12.3719</v>
      </c>
      <c r="D5" s="75" t="s">
        <v>18</v>
      </c>
      <c r="E5" s="75"/>
      <c r="F5" s="75"/>
      <c r="G5" s="75"/>
      <c r="H5" s="75"/>
      <c r="I5" s="75"/>
      <c r="J5" s="75"/>
      <c r="K5" s="75"/>
      <c r="L5" s="76"/>
    </row>
    <row r="6" spans="1:12" ht="21.75" customHeight="1">
      <c r="A6" s="77" t="s">
        <v>16</v>
      </c>
      <c r="B6" s="77"/>
      <c r="C6" s="35">
        <v>0</v>
      </c>
      <c r="D6" s="35"/>
      <c r="E6" s="78" t="s">
        <v>37</v>
      </c>
      <c r="F6" s="79"/>
      <c r="G6" s="79"/>
      <c r="H6" s="35"/>
      <c r="I6" s="35"/>
      <c r="J6" s="35"/>
      <c r="K6" s="70" t="s">
        <v>12</v>
      </c>
      <c r="L6" s="70"/>
    </row>
    <row r="7" spans="1:12" ht="25.5" customHeight="1">
      <c r="A7" s="56" t="s">
        <v>30</v>
      </c>
      <c r="B7" s="56"/>
      <c r="C7" s="56"/>
      <c r="D7" s="35"/>
      <c r="E7" s="56" t="s">
        <v>29</v>
      </c>
      <c r="F7" s="56"/>
      <c r="G7" s="56"/>
      <c r="H7" s="35"/>
      <c r="I7" s="35"/>
      <c r="J7" s="35"/>
      <c r="K7" s="54" t="s">
        <v>2</v>
      </c>
      <c r="L7" s="57" t="s">
        <v>3</v>
      </c>
    </row>
    <row r="8" spans="1:12" ht="18">
      <c r="A8" s="63" t="s">
        <v>19</v>
      </c>
      <c r="B8" s="63"/>
      <c r="C8" s="63"/>
      <c r="D8" s="35"/>
      <c r="E8" s="42" t="s">
        <v>19</v>
      </c>
      <c r="F8" s="42"/>
      <c r="G8" s="42"/>
      <c r="H8" s="35"/>
      <c r="I8" s="35"/>
      <c r="J8" s="35"/>
      <c r="K8" s="55"/>
      <c r="L8" s="58"/>
    </row>
    <row r="9" spans="1:12" ht="18">
      <c r="A9" s="64" t="s">
        <v>20</v>
      </c>
      <c r="B9" s="64"/>
      <c r="C9" s="37">
        <f>I109</f>
        <v>8960</v>
      </c>
      <c r="D9" s="35"/>
      <c r="E9" s="64" t="s">
        <v>20</v>
      </c>
      <c r="F9" s="64"/>
      <c r="G9" s="37">
        <f>C9</f>
        <v>8960</v>
      </c>
      <c r="H9" s="35"/>
      <c r="I9" s="35"/>
      <c r="J9" s="35"/>
      <c r="K9" s="36">
        <v>20</v>
      </c>
      <c r="L9" s="36">
        <v>40.5043</v>
      </c>
    </row>
    <row r="10" spans="1:12" ht="18">
      <c r="A10" s="65" t="s">
        <v>21</v>
      </c>
      <c r="B10" s="65"/>
      <c r="C10" s="38">
        <f>I110</f>
        <v>5824</v>
      </c>
      <c r="D10" s="35"/>
      <c r="E10" s="65" t="s">
        <v>21</v>
      </c>
      <c r="F10" s="65"/>
      <c r="G10" s="38">
        <f>C10</f>
        <v>5824</v>
      </c>
      <c r="H10" s="35"/>
      <c r="I10" s="35"/>
      <c r="J10" s="35"/>
      <c r="K10" s="36">
        <v>21</v>
      </c>
      <c r="L10" s="36">
        <v>39.7341</v>
      </c>
    </row>
    <row r="11" spans="1:12" ht="18">
      <c r="A11" s="66" t="s">
        <v>22</v>
      </c>
      <c r="B11" s="66"/>
      <c r="C11" s="39">
        <f>I111</f>
        <v>3136</v>
      </c>
      <c r="D11" s="35"/>
      <c r="E11" s="66" t="s">
        <v>22</v>
      </c>
      <c r="F11" s="66"/>
      <c r="G11" s="39">
        <f>C11</f>
        <v>3136</v>
      </c>
      <c r="H11" s="35"/>
      <c r="I11" s="35"/>
      <c r="J11" s="35"/>
      <c r="K11" s="36">
        <v>22</v>
      </c>
      <c r="L11" s="36">
        <v>38.9653</v>
      </c>
    </row>
    <row r="12" spans="1:12" ht="18">
      <c r="A12" s="67" t="s">
        <v>23</v>
      </c>
      <c r="B12" s="67"/>
      <c r="C12" s="40">
        <f>I112</f>
        <v>465579.3408</v>
      </c>
      <c r="D12" s="35"/>
      <c r="E12" s="67" t="s">
        <v>23</v>
      </c>
      <c r="F12" s="67"/>
      <c r="G12" s="40">
        <f>C12</f>
        <v>465579.3408</v>
      </c>
      <c r="H12" s="35"/>
      <c r="I12" s="35"/>
      <c r="J12" s="35"/>
      <c r="K12" s="36">
        <v>23</v>
      </c>
      <c r="L12" s="36">
        <v>38.1974</v>
      </c>
    </row>
    <row r="13" spans="1:12" ht="18">
      <c r="A13" s="80" t="s">
        <v>42</v>
      </c>
      <c r="B13" s="81"/>
      <c r="C13" s="40">
        <f>F131</f>
        <v>8711.9032</v>
      </c>
      <c r="D13" s="35"/>
      <c r="E13" s="80" t="s">
        <v>42</v>
      </c>
      <c r="F13" s="81"/>
      <c r="G13" s="40">
        <f>F131</f>
        <v>8711.9032</v>
      </c>
      <c r="H13" s="35"/>
      <c r="I13" s="35"/>
      <c r="J13" s="35"/>
      <c r="K13" s="36">
        <v>24</v>
      </c>
      <c r="L13" s="36">
        <v>37.4307</v>
      </c>
    </row>
    <row r="14" spans="1:12" ht="18">
      <c r="A14" s="82" t="s">
        <v>43</v>
      </c>
      <c r="B14" s="83"/>
      <c r="C14" s="40">
        <f>E137</f>
        <v>1456</v>
      </c>
      <c r="D14" s="35"/>
      <c r="E14" s="82" t="s">
        <v>43</v>
      </c>
      <c r="F14" s="83"/>
      <c r="G14" s="40">
        <f>E136</f>
        <v>1820</v>
      </c>
      <c r="H14" s="35"/>
      <c r="I14" s="35"/>
      <c r="J14" s="35"/>
      <c r="K14" s="36">
        <v>25</v>
      </c>
      <c r="L14" s="36">
        <v>36.6651</v>
      </c>
    </row>
    <row r="15" spans="1:12" ht="18">
      <c r="A15" s="84" t="s">
        <v>44</v>
      </c>
      <c r="B15" s="84"/>
      <c r="C15" s="41">
        <f>E141</f>
        <v>10167.9032</v>
      </c>
      <c r="D15" s="35"/>
      <c r="E15" s="84" t="s">
        <v>44</v>
      </c>
      <c r="F15" s="84"/>
      <c r="G15" s="41">
        <f>E140</f>
        <v>10531.9032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59"/>
      <c r="B85" s="59"/>
      <c r="C85" s="59"/>
      <c r="D85" s="59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0.25">
      <c r="E106" s="44" t="s">
        <v>11</v>
      </c>
      <c r="F106" s="44"/>
      <c r="G106" s="44"/>
      <c r="H106" s="44"/>
      <c r="I106" s="44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45" t="s">
        <v>9</v>
      </c>
      <c r="C109" s="46"/>
      <c r="D109" s="47"/>
      <c r="E109" s="3">
        <f>C3</f>
        <v>12800</v>
      </c>
      <c r="F109" s="3">
        <f>C4</f>
        <v>30</v>
      </c>
      <c r="G109" s="8">
        <v>7</v>
      </c>
      <c r="H109" s="8">
        <v>300</v>
      </c>
      <c r="I109" s="8">
        <f>E109*F109*G109/H109</f>
        <v>8960</v>
      </c>
    </row>
    <row r="110" spans="2:9" ht="12.75">
      <c r="B110" s="48"/>
      <c r="C110" s="49"/>
      <c r="D110" s="50"/>
      <c r="E110" s="11"/>
      <c r="F110" s="11"/>
      <c r="G110" s="8"/>
      <c r="H110" s="9">
        <v>0.65</v>
      </c>
      <c r="I110" s="10">
        <f>I109*65/100</f>
        <v>5824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3136</v>
      </c>
    </row>
    <row r="112" spans="2:9" ht="12.75">
      <c r="B112" s="51" t="s">
        <v>10</v>
      </c>
      <c r="C112" s="52"/>
      <c r="D112" s="53"/>
      <c r="E112" s="15">
        <f>C5</f>
        <v>12.3719</v>
      </c>
      <c r="F112" s="8">
        <v>12</v>
      </c>
      <c r="G112" s="8"/>
      <c r="H112" s="8"/>
      <c r="I112" s="10">
        <f>I111*E112*F112</f>
        <v>465579.3408</v>
      </c>
    </row>
    <row r="115" spans="5:6" ht="12.75">
      <c r="E115" s="7"/>
      <c r="F115" s="7">
        <f>I110</f>
        <v>5824</v>
      </c>
    </row>
    <row r="116" spans="5:8" ht="12.75">
      <c r="E116" s="13" t="s">
        <v>7</v>
      </c>
      <c r="F116" s="7">
        <v>0</v>
      </c>
      <c r="G116" s="43"/>
      <c r="H116" s="43"/>
    </row>
    <row r="117" spans="5:9" ht="12.75">
      <c r="E117" s="7"/>
      <c r="F117" s="14">
        <f>SUM(F115:F116)</f>
        <v>5824</v>
      </c>
      <c r="G117" s="43"/>
      <c r="H117" s="43"/>
      <c r="I117" s="2"/>
    </row>
    <row r="118" spans="5:8" ht="12.75">
      <c r="E118" s="13" t="s">
        <v>6</v>
      </c>
      <c r="F118" s="7">
        <f>F117*15%</f>
        <v>873.6</v>
      </c>
      <c r="H118" s="4"/>
    </row>
    <row r="119" spans="2:9" ht="12.75">
      <c r="B119" s="4"/>
      <c r="E119" s="7"/>
      <c r="F119" s="14">
        <f>SUM(F117:F118)</f>
        <v>6697.6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6697.6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6697.6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6697.6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36</v>
      </c>
      <c r="F126" s="14">
        <f>F125*7.5/100</f>
        <v>502.32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7199.92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40</v>
      </c>
      <c r="F128" s="14">
        <f>F127*10/100</f>
        <v>719.992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7919.912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41</v>
      </c>
      <c r="F130" s="7">
        <f>F129*10%</f>
        <v>791.9912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8711.9032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17</v>
      </c>
      <c r="F132" s="7">
        <f>C6</f>
        <v>0</v>
      </c>
      <c r="G132" s="27"/>
      <c r="H132" s="27"/>
      <c r="I132" s="27"/>
      <c r="J132" s="26"/>
      <c r="K132" s="26"/>
      <c r="L132" s="26"/>
    </row>
    <row r="133" spans="2:6" ht="12.75">
      <c r="B133" s="4"/>
      <c r="E133" s="7"/>
      <c r="F133" s="14"/>
    </row>
    <row r="134" ht="12.75">
      <c r="C134" s="2"/>
    </row>
    <row r="135" spans="1:6" ht="15.75">
      <c r="A135" s="32" t="s">
        <v>31</v>
      </c>
      <c r="B135" s="21"/>
      <c r="C135" t="s">
        <v>32</v>
      </c>
      <c r="D135" s="23">
        <v>42011</v>
      </c>
      <c r="E135" s="29" t="s">
        <v>4</v>
      </c>
      <c r="F135" s="22"/>
    </row>
    <row r="136" spans="1:6" ht="15.75">
      <c r="A136" s="21" t="s">
        <v>38</v>
      </c>
      <c r="B136" s="21"/>
      <c r="C136" s="24">
        <f>F117*25/100</f>
        <v>1456</v>
      </c>
      <c r="D136" s="25">
        <f>C136*25/100</f>
        <v>364</v>
      </c>
      <c r="E136" s="30">
        <f>SUM(C136:D136)</f>
        <v>1820</v>
      </c>
      <c r="F136" s="22"/>
    </row>
    <row r="137" spans="1:6" ht="15.75">
      <c r="A137" s="21" t="s">
        <v>39</v>
      </c>
      <c r="B137" s="22"/>
      <c r="C137" s="24">
        <f>F117*20/100</f>
        <v>1164.8</v>
      </c>
      <c r="D137" s="25">
        <f>C137*25/100</f>
        <v>291.2</v>
      </c>
      <c r="E137" s="31">
        <f>SUM(C137:D137)</f>
        <v>1456</v>
      </c>
      <c r="F137" s="22"/>
    </row>
    <row r="138" spans="2:6" ht="15">
      <c r="B138" s="22"/>
      <c r="C138" s="22"/>
      <c r="D138" s="22"/>
      <c r="E138" s="22"/>
      <c r="F138" s="22"/>
    </row>
    <row r="139" spans="1:6" ht="15.75">
      <c r="A139" s="33" t="s">
        <v>33</v>
      </c>
      <c r="B139" s="22"/>
      <c r="C139" s="22"/>
      <c r="D139" s="22"/>
      <c r="E139" s="22"/>
      <c r="F139" s="22"/>
    </row>
    <row r="140" spans="1:6" ht="15.75">
      <c r="A140" s="21" t="s">
        <v>38</v>
      </c>
      <c r="B140" s="21"/>
      <c r="C140" s="22"/>
      <c r="D140" s="22"/>
      <c r="E140" s="31">
        <f>F131+E136</f>
        <v>10531.9032</v>
      </c>
      <c r="F140" s="22"/>
    </row>
    <row r="141" spans="1:6" ht="15.75">
      <c r="A141" s="21" t="s">
        <v>39</v>
      </c>
      <c r="B141" s="22"/>
      <c r="C141" s="22"/>
      <c r="D141" s="22"/>
      <c r="E141" s="31">
        <f>F131+F132+E137</f>
        <v>10167.9032</v>
      </c>
      <c r="F141" s="22"/>
    </row>
    <row r="142" spans="2:6" ht="15">
      <c r="B142" s="22"/>
      <c r="C142" s="22"/>
      <c r="D142" s="22"/>
      <c r="E142" s="22"/>
      <c r="F142" s="22"/>
    </row>
  </sheetData>
  <sheetProtection/>
  <mergeCells count="38">
    <mergeCell ref="E10:F10"/>
    <mergeCell ref="E11:F11"/>
    <mergeCell ref="A12:B12"/>
    <mergeCell ref="A15:B15"/>
    <mergeCell ref="G116:H116"/>
    <mergeCell ref="A13:B13"/>
    <mergeCell ref="A14:B14"/>
    <mergeCell ref="E13:F13"/>
    <mergeCell ref="E14:F14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rao nadeem</cp:lastModifiedBy>
  <dcterms:created xsi:type="dcterms:W3CDTF">2011-09-29T05:48:23Z</dcterms:created>
  <dcterms:modified xsi:type="dcterms:W3CDTF">2017-07-17T15:20:08Z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