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BPS-16 to BPS-17" sheetId="1" r:id="rId1"/>
    <sheet name="BPS-14 to BPS-16" sheetId="2" r:id="rId2"/>
    <sheet name="BPS-09 to BPS-14" sheetId="3" r:id="rId3"/>
  </sheets>
  <definedNames/>
  <calcPr fullCalcOnLoad="1"/>
</workbook>
</file>

<file path=xl/sharedStrings.xml><?xml version="1.0" encoding="utf-8"?>
<sst xmlns="http://schemas.openxmlformats.org/spreadsheetml/2006/main" count="227" uniqueCount="39">
  <si>
    <t>Draw</t>
  </si>
  <si>
    <t>Due</t>
  </si>
  <si>
    <t>Difference</t>
  </si>
  <si>
    <t>Amount</t>
  </si>
  <si>
    <t>Total Arrear</t>
  </si>
  <si>
    <t>Basic Pay Arrear</t>
  </si>
  <si>
    <t>House Rent Allowance Arrear</t>
  </si>
  <si>
    <t>1/1/2011 to 30-06-2011</t>
  </si>
  <si>
    <t>1/1/2011 to 30-06-2014</t>
  </si>
  <si>
    <t>Conveyance Allowance Arrear</t>
  </si>
  <si>
    <t>01-09-2012 to 30-06-2014</t>
  </si>
  <si>
    <t>01-07-2012 to 01-08-2012</t>
  </si>
  <si>
    <t>1/7/2011 to 30-06-2012</t>
  </si>
  <si>
    <t>TOTAL</t>
  </si>
  <si>
    <t>50% (2010) Allowance Arrear</t>
  </si>
  <si>
    <t>Total</t>
  </si>
  <si>
    <t>15% (2011) Allowance Arrear</t>
  </si>
  <si>
    <t>1/7/2011 to 30-06-2014</t>
  </si>
  <si>
    <t>20% (2012) Allowance Arrear</t>
  </si>
  <si>
    <t>01-07-2012 to 30-11-2012</t>
  </si>
  <si>
    <t>01-12-2012 to 30-11-2013</t>
  </si>
  <si>
    <t>01-12-2013 to 30-06-2014</t>
  </si>
  <si>
    <t>10% (2013) Allowance Arrear</t>
  </si>
  <si>
    <t>01-07-2013 to 30-11-2013</t>
  </si>
  <si>
    <t>GRAND TOTAL OF ARREAR</t>
  </si>
  <si>
    <t>Estimated Arrear for MTT (BPS-09) Upgraded to EST (BPS-14)</t>
  </si>
  <si>
    <t>Plz Don’t Distrub the Coloured Cells. These are autmatic calculations</t>
  </si>
  <si>
    <t>Change Basic Pay According to your pay fixation</t>
  </si>
  <si>
    <t>1/7/2011 to 30-11-2011</t>
  </si>
  <si>
    <t>1/12/2011 to 30-11-2012</t>
  </si>
  <si>
    <t>1/12/2012 to 30-11-2013</t>
  </si>
  <si>
    <t>1/12/2013 to 30-06-2014</t>
  </si>
  <si>
    <t>20% (2009) Allowance Arrear</t>
  </si>
  <si>
    <t>01-01-2011 to 30-06-2011</t>
  </si>
  <si>
    <t>Estimated Arrear for BPS-14 Upgraded to BPS-16</t>
  </si>
  <si>
    <t>Medical Allowance Arrear</t>
  </si>
  <si>
    <t>01-01-2011 to 30-06-2014</t>
  </si>
  <si>
    <t>Prepared by Muhammad Akram for www.glxspace.com</t>
  </si>
  <si>
    <t>Estimated Arrear for BPS-16 Upgraded to BPS-17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</si>
</sst>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8">
    <font>
      <sz val="10"/>
      <name val="Arial"/>
      <family val="0"/>
    </font>
    <font>
      <sz val="10"/>
      <color indexed="63"/>
      <name val="Arial"/>
      <family val="2"/>
    </font>
    <font>
      <sz val="8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63"/>
      <name val="Arial"/>
      <family val="2"/>
    </font>
    <font>
      <b/>
      <u val="single"/>
      <sz val="18"/>
      <name val="Arial"/>
      <family val="2"/>
    </font>
    <font>
      <sz val="12"/>
      <color indexed="1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2" borderId="1" xfId="0" applyFill="1" applyBorder="1" applyAlignment="1" applyProtection="1">
      <alignment/>
      <protection locked="0"/>
    </xf>
    <xf numFmtId="14" fontId="1" fillId="2" borderId="1" xfId="0" applyNumberFormat="1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0" fillId="3" borderId="1" xfId="0" applyFill="1" applyBorder="1" applyAlignment="1" applyProtection="1">
      <alignment/>
      <protection locked="0"/>
    </xf>
    <xf numFmtId="0" fontId="4" fillId="3" borderId="1" xfId="0" applyFont="1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2" borderId="1" xfId="0" applyFill="1" applyBorder="1" applyAlignment="1" applyProtection="1">
      <alignment/>
      <protection/>
    </xf>
    <xf numFmtId="14" fontId="1" fillId="2" borderId="1" xfId="0" applyNumberFormat="1" applyFont="1" applyFill="1" applyBorder="1" applyAlignment="1" applyProtection="1">
      <alignment vertical="top" wrapText="1"/>
      <protection/>
    </xf>
    <xf numFmtId="0" fontId="1" fillId="2" borderId="1" xfId="0" applyFont="1" applyFill="1" applyBorder="1" applyAlignment="1" applyProtection="1">
      <alignment vertical="top" wrapText="1"/>
      <protection/>
    </xf>
    <xf numFmtId="0" fontId="4" fillId="3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14" fontId="0" fillId="2" borderId="1" xfId="0" applyNumberFormat="1" applyFill="1" applyBorder="1" applyAlignment="1" applyProtection="1">
      <alignment/>
      <protection/>
    </xf>
    <xf numFmtId="0" fontId="0" fillId="3" borderId="1" xfId="0" applyFill="1" applyBorder="1" applyAlignment="1" applyProtection="1">
      <alignment/>
      <protection/>
    </xf>
    <xf numFmtId="0" fontId="4" fillId="3" borderId="1" xfId="0" applyFont="1" applyFill="1" applyBorder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5" fillId="3" borderId="1" xfId="0" applyFont="1" applyFill="1" applyBorder="1" applyAlignment="1" applyProtection="1">
      <alignment vertical="top" wrapText="1"/>
      <protection/>
    </xf>
    <xf numFmtId="0" fontId="4" fillId="2" borderId="1" xfId="0" applyFont="1" applyFill="1" applyBorder="1" applyAlignment="1" applyProtection="1">
      <alignment horizontal="center"/>
      <protection/>
    </xf>
    <xf numFmtId="0" fontId="6" fillId="4" borderId="0" xfId="0" applyFont="1" applyFill="1" applyAlignment="1" applyProtection="1">
      <alignment/>
      <protection/>
    </xf>
    <xf numFmtId="1" fontId="0" fillId="2" borderId="1" xfId="0" applyNumberFormat="1" applyFill="1" applyBorder="1" applyAlignment="1" applyProtection="1">
      <alignment/>
      <protection/>
    </xf>
    <xf numFmtId="14" fontId="0" fillId="2" borderId="1" xfId="0" applyNumberFormat="1" applyFill="1" applyBorder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/>
    </xf>
    <xf numFmtId="0" fontId="4" fillId="3" borderId="1" xfId="0" applyFont="1" applyFill="1" applyBorder="1" applyAlignment="1" applyProtection="1">
      <alignment horizontal="center"/>
      <protection/>
    </xf>
    <xf numFmtId="0" fontId="4" fillId="3" borderId="2" xfId="0" applyFont="1" applyFill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 locked="0"/>
    </xf>
    <xf numFmtId="0" fontId="7" fillId="0" borderId="2" xfId="0" applyFont="1" applyBorder="1" applyAlignment="1" applyProtection="1">
      <alignment horizontal="center"/>
      <protection/>
    </xf>
    <xf numFmtId="0" fontId="4" fillId="3" borderId="1" xfId="0" applyFont="1" applyFill="1" applyBorder="1" applyAlignment="1" applyProtection="1">
      <alignment horizontal="center"/>
      <protection locked="0"/>
    </xf>
    <xf numFmtId="0" fontId="3" fillId="4" borderId="0" xfId="0" applyFont="1" applyFill="1" applyAlignment="1" applyProtection="1">
      <alignment horizontal="center"/>
      <protection locked="0"/>
    </xf>
    <xf numFmtId="0" fontId="0" fillId="4" borderId="0" xfId="0" applyFill="1" applyAlignment="1" applyProtection="1">
      <alignment horizontal="center" wrapText="1"/>
      <protection locked="0"/>
    </xf>
    <xf numFmtId="0" fontId="0" fillId="4" borderId="3" xfId="0" applyFont="1" applyFill="1" applyBorder="1" applyAlignment="1" applyProtection="1">
      <alignment horizontal="left"/>
      <protection locked="0"/>
    </xf>
    <xf numFmtId="0" fontId="0" fillId="4" borderId="0" xfId="0" applyFont="1" applyFill="1" applyAlignment="1" applyProtection="1">
      <alignment horizontal="left"/>
      <protection locked="0"/>
    </xf>
    <xf numFmtId="0" fontId="3" fillId="3" borderId="1" xfId="0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workbookViewId="0" topLeftCell="A43">
      <selection activeCell="E59" sqref="E59"/>
    </sheetView>
  </sheetViews>
  <sheetFormatPr defaultColWidth="9.140625" defaultRowHeight="12.75"/>
  <cols>
    <col min="1" max="1" width="25.140625" style="1" customWidth="1"/>
    <col min="2" max="4" width="9.140625" style="1" customWidth="1"/>
    <col min="5" max="5" width="25.57421875" style="1" customWidth="1"/>
    <col min="6" max="16384" width="9.140625" style="1" customWidth="1"/>
  </cols>
  <sheetData>
    <row r="1" spans="1:5" ht="18">
      <c r="A1" s="29" t="s">
        <v>38</v>
      </c>
      <c r="B1" s="29"/>
      <c r="C1" s="29"/>
      <c r="D1" s="29"/>
      <c r="E1" s="29"/>
    </row>
    <row r="2" spans="1:5" ht="18">
      <c r="A2" s="26" t="s">
        <v>5</v>
      </c>
      <c r="B2" s="26"/>
      <c r="C2" s="26"/>
      <c r="D2" s="26"/>
      <c r="E2" s="26"/>
    </row>
    <row r="3" spans="1:5" ht="12.75">
      <c r="A3" s="2"/>
      <c r="B3" s="2" t="s">
        <v>0</v>
      </c>
      <c r="C3" s="2" t="s">
        <v>1</v>
      </c>
      <c r="D3" s="2" t="s">
        <v>2</v>
      </c>
      <c r="E3" s="2" t="s">
        <v>3</v>
      </c>
    </row>
    <row r="4" spans="1:10" ht="12.75">
      <c r="A4" s="3" t="s">
        <v>7</v>
      </c>
      <c r="B4" s="4">
        <v>11230</v>
      </c>
      <c r="C4" s="4">
        <v>12070</v>
      </c>
      <c r="D4" s="5">
        <f>C4-B4</f>
        <v>840</v>
      </c>
      <c r="E4" s="5">
        <f>D4*6</f>
        <v>5040</v>
      </c>
      <c r="F4" s="31" t="s">
        <v>27</v>
      </c>
      <c r="G4" s="32"/>
      <c r="H4" s="32"/>
      <c r="I4" s="32"/>
      <c r="J4" s="32"/>
    </row>
    <row r="5" spans="1:5" ht="12.75">
      <c r="A5" s="3" t="s">
        <v>28</v>
      </c>
      <c r="B5" s="4">
        <v>18800</v>
      </c>
      <c r="C5" s="4">
        <v>19600</v>
      </c>
      <c r="D5" s="5">
        <f>C5-B5</f>
        <v>800</v>
      </c>
      <c r="E5" s="5">
        <f>D5*5</f>
        <v>4000</v>
      </c>
    </row>
    <row r="6" spans="1:5" ht="12.75">
      <c r="A6" s="3" t="s">
        <v>29</v>
      </c>
      <c r="B6" s="4">
        <v>19600</v>
      </c>
      <c r="C6" s="4">
        <v>20800</v>
      </c>
      <c r="D6" s="5">
        <f>C6-B6</f>
        <v>1200</v>
      </c>
      <c r="E6" s="5">
        <f>D6*12</f>
        <v>14400</v>
      </c>
    </row>
    <row r="7" spans="1:5" ht="12.75">
      <c r="A7" s="3" t="s">
        <v>30</v>
      </c>
      <c r="B7" s="4">
        <v>20400</v>
      </c>
      <c r="C7" s="4">
        <v>22000</v>
      </c>
      <c r="D7" s="5">
        <f>C7-B7</f>
        <v>1600</v>
      </c>
      <c r="E7" s="5">
        <f>D7*12</f>
        <v>19200</v>
      </c>
    </row>
    <row r="8" spans="1:5" ht="12.75">
      <c r="A8" s="3" t="s">
        <v>31</v>
      </c>
      <c r="B8" s="4">
        <v>21200</v>
      </c>
      <c r="C8" s="4">
        <v>23200</v>
      </c>
      <c r="D8" s="5">
        <f>C8-B8</f>
        <v>2000</v>
      </c>
      <c r="E8" s="5">
        <f>D8*7</f>
        <v>14000</v>
      </c>
    </row>
    <row r="9" spans="1:5" ht="18">
      <c r="A9" s="6"/>
      <c r="B9" s="28" t="s">
        <v>4</v>
      </c>
      <c r="C9" s="28"/>
      <c r="D9" s="28"/>
      <c r="E9" s="7">
        <f>SUM(E4:E8)</f>
        <v>56640</v>
      </c>
    </row>
    <row r="10" spans="1:5" ht="15">
      <c r="A10" s="27" t="s">
        <v>37</v>
      </c>
      <c r="B10" s="27"/>
      <c r="C10" s="27"/>
      <c r="D10" s="27"/>
      <c r="E10" s="27"/>
    </row>
    <row r="11" spans="1:5" ht="18">
      <c r="A11" s="23" t="s">
        <v>6</v>
      </c>
      <c r="B11" s="23"/>
      <c r="C11" s="23"/>
      <c r="D11" s="23"/>
      <c r="E11" s="23"/>
    </row>
    <row r="12" spans="1:5" ht="12.75">
      <c r="A12" s="9"/>
      <c r="B12" s="9" t="s">
        <v>0</v>
      </c>
      <c r="C12" s="9" t="s">
        <v>1</v>
      </c>
      <c r="D12" s="9" t="s">
        <v>2</v>
      </c>
      <c r="E12" s="9" t="s">
        <v>3</v>
      </c>
    </row>
    <row r="13" spans="1:5" ht="12.75">
      <c r="A13" s="10" t="s">
        <v>8</v>
      </c>
      <c r="B13" s="5">
        <v>2727</v>
      </c>
      <c r="C13" s="5">
        <v>4433</v>
      </c>
      <c r="D13" s="11">
        <f>C13-B13</f>
        <v>1706</v>
      </c>
      <c r="E13" s="11">
        <f>D13*42</f>
        <v>71652</v>
      </c>
    </row>
    <row r="14" spans="1:5" ht="18">
      <c r="A14" s="12"/>
      <c r="B14" s="25" t="s">
        <v>13</v>
      </c>
      <c r="C14" s="25"/>
      <c r="D14" s="25"/>
      <c r="E14" s="12">
        <f>E13</f>
        <v>71652</v>
      </c>
    </row>
    <row r="15" spans="1:5" ht="12.75">
      <c r="A15" s="13"/>
      <c r="B15" s="13"/>
      <c r="C15" s="13"/>
      <c r="D15" s="13"/>
      <c r="E15" s="13"/>
    </row>
    <row r="16" spans="1:5" ht="18">
      <c r="A16" s="23" t="s">
        <v>9</v>
      </c>
      <c r="B16" s="23"/>
      <c r="C16" s="23"/>
      <c r="D16" s="23"/>
      <c r="E16" s="23"/>
    </row>
    <row r="17" spans="1:5" ht="12.75">
      <c r="A17" s="9"/>
      <c r="B17" s="9" t="s">
        <v>0</v>
      </c>
      <c r="C17" s="9" t="s">
        <v>1</v>
      </c>
      <c r="D17" s="9" t="s">
        <v>2</v>
      </c>
      <c r="E17" s="9" t="s">
        <v>3</v>
      </c>
    </row>
    <row r="18" spans="1:5" ht="12.75">
      <c r="A18" s="3" t="s">
        <v>7</v>
      </c>
      <c r="B18" s="5">
        <v>2480</v>
      </c>
      <c r="C18" s="5">
        <v>2480</v>
      </c>
      <c r="D18" s="11">
        <f>C18-B18</f>
        <v>0</v>
      </c>
      <c r="E18" s="11">
        <f>D18*6</f>
        <v>0</v>
      </c>
    </row>
    <row r="19" spans="1:5" ht="12.75">
      <c r="A19" s="22" t="s">
        <v>12</v>
      </c>
      <c r="B19" s="2">
        <v>2480</v>
      </c>
      <c r="C19" s="2">
        <v>2480</v>
      </c>
      <c r="D19" s="11">
        <f>C19-B19</f>
        <v>0</v>
      </c>
      <c r="E19" s="11">
        <f>D19*12</f>
        <v>0</v>
      </c>
    </row>
    <row r="20" spans="1:5" ht="12.75">
      <c r="A20" s="2" t="s">
        <v>11</v>
      </c>
      <c r="B20" s="2">
        <v>5000</v>
      </c>
      <c r="C20" s="2">
        <v>5000</v>
      </c>
      <c r="D20" s="11">
        <f>C20-B20</f>
        <v>0</v>
      </c>
      <c r="E20" s="11">
        <f>D20*2</f>
        <v>0</v>
      </c>
    </row>
    <row r="21" spans="1:5" ht="12.75">
      <c r="A21" s="2" t="s">
        <v>10</v>
      </c>
      <c r="B21" s="2">
        <v>5000</v>
      </c>
      <c r="C21" s="2">
        <v>5000</v>
      </c>
      <c r="D21" s="11">
        <f>C21-B21</f>
        <v>0</v>
      </c>
      <c r="E21" s="11">
        <f>D21*22</f>
        <v>0</v>
      </c>
    </row>
    <row r="22" spans="1:5" ht="18">
      <c r="A22" s="15"/>
      <c r="B22" s="33" t="s">
        <v>13</v>
      </c>
      <c r="C22" s="33"/>
      <c r="D22" s="33"/>
      <c r="E22" s="16">
        <f>SUM(E18:E21)</f>
        <v>0</v>
      </c>
    </row>
    <row r="23" spans="1:5" ht="12.75">
      <c r="A23" s="13"/>
      <c r="B23" s="13"/>
      <c r="C23" s="13"/>
      <c r="D23" s="13"/>
      <c r="E23" s="13"/>
    </row>
    <row r="24" spans="1:5" ht="18">
      <c r="A24" s="23" t="s">
        <v>14</v>
      </c>
      <c r="B24" s="23"/>
      <c r="C24" s="23"/>
      <c r="D24" s="23"/>
      <c r="E24" s="23"/>
    </row>
    <row r="25" spans="1:9" ht="25.5" customHeight="1">
      <c r="A25" s="17"/>
      <c r="B25" s="17" t="s">
        <v>0</v>
      </c>
      <c r="C25" s="17" t="s">
        <v>1</v>
      </c>
      <c r="D25" s="17" t="s">
        <v>2</v>
      </c>
      <c r="E25" s="17" t="s">
        <v>3</v>
      </c>
      <c r="F25" s="30" t="s">
        <v>26</v>
      </c>
      <c r="G25" s="30"/>
      <c r="H25" s="30"/>
      <c r="I25" s="30"/>
    </row>
    <row r="26" spans="1:10" ht="12.75">
      <c r="A26" s="10" t="s">
        <v>8</v>
      </c>
      <c r="B26" s="11">
        <f>B4*50/100</f>
        <v>5615</v>
      </c>
      <c r="C26" s="11">
        <f>C4*50/100</f>
        <v>6035</v>
      </c>
      <c r="D26" s="11">
        <f>C26-B26</f>
        <v>420</v>
      </c>
      <c r="E26" s="11">
        <f>D26*42</f>
        <v>17640</v>
      </c>
      <c r="J26" s="8"/>
    </row>
    <row r="27" spans="1:5" ht="18">
      <c r="A27" s="15"/>
      <c r="B27" s="24" t="s">
        <v>15</v>
      </c>
      <c r="C27" s="24"/>
      <c r="D27" s="24"/>
      <c r="E27" s="18">
        <f>E26</f>
        <v>17640</v>
      </c>
    </row>
    <row r="28" spans="1:5" ht="12.75">
      <c r="A28" s="13"/>
      <c r="B28" s="13"/>
      <c r="C28" s="13"/>
      <c r="D28" s="13"/>
      <c r="E28" s="13"/>
    </row>
    <row r="29" spans="1:5" ht="18">
      <c r="A29" s="23" t="s">
        <v>16</v>
      </c>
      <c r="B29" s="23"/>
      <c r="C29" s="23"/>
      <c r="D29" s="23"/>
      <c r="E29" s="23"/>
    </row>
    <row r="30" spans="1:5" ht="12.75">
      <c r="A30" s="9"/>
      <c r="B30" s="9" t="s">
        <v>0</v>
      </c>
      <c r="C30" s="9" t="s">
        <v>1</v>
      </c>
      <c r="D30" s="9" t="s">
        <v>2</v>
      </c>
      <c r="E30" s="9" t="s">
        <v>3</v>
      </c>
    </row>
    <row r="31" spans="1:5" ht="12.75">
      <c r="A31" s="10" t="s">
        <v>17</v>
      </c>
      <c r="B31" s="11">
        <f>B4*15/100</f>
        <v>1684.5</v>
      </c>
      <c r="C31" s="11">
        <f>C4*15/100</f>
        <v>1810.5</v>
      </c>
      <c r="D31" s="11">
        <f>C31-B31</f>
        <v>126</v>
      </c>
      <c r="E31" s="11">
        <f>D31*36</f>
        <v>4536</v>
      </c>
    </row>
    <row r="32" spans="1:5" ht="18">
      <c r="A32" s="15"/>
      <c r="B32" s="24" t="s">
        <v>13</v>
      </c>
      <c r="C32" s="24"/>
      <c r="D32" s="24"/>
      <c r="E32" s="15">
        <f>E31</f>
        <v>4536</v>
      </c>
    </row>
    <row r="33" spans="1:5" ht="12.75">
      <c r="A33" s="13"/>
      <c r="B33" s="13"/>
      <c r="C33" s="13"/>
      <c r="D33" s="13"/>
      <c r="E33" s="13"/>
    </row>
    <row r="34" spans="1:5" ht="18">
      <c r="A34" s="23" t="s">
        <v>18</v>
      </c>
      <c r="B34" s="23"/>
      <c r="C34" s="23"/>
      <c r="D34" s="23"/>
      <c r="E34" s="23"/>
    </row>
    <row r="35" spans="1:5" ht="18">
      <c r="A35" s="19"/>
      <c r="B35" s="9" t="s">
        <v>0</v>
      </c>
      <c r="C35" s="9" t="s">
        <v>1</v>
      </c>
      <c r="D35" s="9" t="s">
        <v>2</v>
      </c>
      <c r="E35" s="9" t="s">
        <v>3</v>
      </c>
    </row>
    <row r="36" spans="1:5" ht="12.75">
      <c r="A36" s="9" t="s">
        <v>19</v>
      </c>
      <c r="B36" s="9">
        <f aca="true" t="shared" si="0" ref="B36:C38">B6*20/100</f>
        <v>3920</v>
      </c>
      <c r="C36" s="9">
        <f t="shared" si="0"/>
        <v>4160</v>
      </c>
      <c r="D36" s="9">
        <f>C36-B36</f>
        <v>240</v>
      </c>
      <c r="E36" s="9">
        <f>D36*5</f>
        <v>1200</v>
      </c>
    </row>
    <row r="37" spans="1:5" ht="12.75">
      <c r="A37" s="9" t="s">
        <v>20</v>
      </c>
      <c r="B37" s="9">
        <f t="shared" si="0"/>
        <v>4080</v>
      </c>
      <c r="C37" s="9">
        <f t="shared" si="0"/>
        <v>4400</v>
      </c>
      <c r="D37" s="9">
        <f>C37-B37</f>
        <v>320</v>
      </c>
      <c r="E37" s="9">
        <f>D37*12</f>
        <v>3840</v>
      </c>
    </row>
    <row r="38" spans="1:5" ht="12.75">
      <c r="A38" s="9" t="s">
        <v>21</v>
      </c>
      <c r="B38" s="9">
        <f t="shared" si="0"/>
        <v>4240</v>
      </c>
      <c r="C38" s="9">
        <f t="shared" si="0"/>
        <v>4640</v>
      </c>
      <c r="D38" s="9">
        <f>C38-B38</f>
        <v>400</v>
      </c>
      <c r="E38" s="9">
        <f>D38*7</f>
        <v>2800</v>
      </c>
    </row>
    <row r="39" spans="1:5" ht="18">
      <c r="A39" s="16"/>
      <c r="B39" s="24" t="s">
        <v>13</v>
      </c>
      <c r="C39" s="24"/>
      <c r="D39" s="24"/>
      <c r="E39" s="16">
        <f>SUM(E36:E38)</f>
        <v>7840</v>
      </c>
    </row>
    <row r="40" spans="1:5" ht="18">
      <c r="A40" s="23" t="s">
        <v>22</v>
      </c>
      <c r="B40" s="23"/>
      <c r="C40" s="23"/>
      <c r="D40" s="23"/>
      <c r="E40" s="23"/>
    </row>
    <row r="41" spans="1:5" ht="18">
      <c r="A41" s="19"/>
      <c r="B41" s="9" t="s">
        <v>0</v>
      </c>
      <c r="C41" s="9" t="s">
        <v>1</v>
      </c>
      <c r="D41" s="9" t="s">
        <v>2</v>
      </c>
      <c r="E41" s="9" t="s">
        <v>3</v>
      </c>
    </row>
    <row r="42" spans="1:5" ht="12.75">
      <c r="A42" s="9" t="s">
        <v>23</v>
      </c>
      <c r="B42" s="9">
        <f>B37/2</f>
        <v>2040</v>
      </c>
      <c r="C42" s="9">
        <f>C37/2</f>
        <v>2200</v>
      </c>
      <c r="D42" s="9">
        <f>C42-B42</f>
        <v>160</v>
      </c>
      <c r="E42" s="9">
        <f>D42*5</f>
        <v>800</v>
      </c>
    </row>
    <row r="43" spans="1:5" ht="12.75">
      <c r="A43" s="9" t="s">
        <v>21</v>
      </c>
      <c r="B43" s="9">
        <f>B38/2</f>
        <v>2120</v>
      </c>
      <c r="C43" s="9">
        <f>C38/2</f>
        <v>2320</v>
      </c>
      <c r="D43" s="9">
        <f>C43-B43</f>
        <v>200</v>
      </c>
      <c r="E43" s="9">
        <f>D43*7</f>
        <v>1400</v>
      </c>
    </row>
    <row r="44" spans="1:5" ht="18">
      <c r="A44" s="15"/>
      <c r="B44" s="24" t="s">
        <v>13</v>
      </c>
      <c r="C44" s="24"/>
      <c r="D44" s="24"/>
      <c r="E44" s="16">
        <f>E42</f>
        <v>800</v>
      </c>
    </row>
    <row r="45" spans="1:5" ht="12.75">
      <c r="A45" s="13"/>
      <c r="B45" s="13"/>
      <c r="C45" s="13"/>
      <c r="D45" s="13"/>
      <c r="E45" s="13"/>
    </row>
    <row r="46" spans="1:5" ht="18">
      <c r="A46" s="23" t="s">
        <v>32</v>
      </c>
      <c r="B46" s="23"/>
      <c r="C46" s="23"/>
      <c r="D46" s="23"/>
      <c r="E46" s="23"/>
    </row>
    <row r="47" spans="1:5" ht="18">
      <c r="A47" s="19"/>
      <c r="B47" s="9" t="s">
        <v>0</v>
      </c>
      <c r="C47" s="9" t="s">
        <v>1</v>
      </c>
      <c r="D47" s="9" t="s">
        <v>2</v>
      </c>
      <c r="E47" s="9" t="s">
        <v>3</v>
      </c>
    </row>
    <row r="48" spans="1:5" ht="12.75">
      <c r="A48" s="9" t="s">
        <v>33</v>
      </c>
      <c r="B48" s="9">
        <f>B4*20/100</f>
        <v>2246</v>
      </c>
      <c r="C48" s="9">
        <f>C4*20/100</f>
        <v>2414</v>
      </c>
      <c r="D48" s="9">
        <f>C48-B48</f>
        <v>168</v>
      </c>
      <c r="E48" s="9">
        <f>D48*6</f>
        <v>1008</v>
      </c>
    </row>
    <row r="49" spans="1:5" ht="18">
      <c r="A49" s="15"/>
      <c r="B49" s="24" t="s">
        <v>13</v>
      </c>
      <c r="C49" s="24"/>
      <c r="D49" s="24"/>
      <c r="E49" s="16">
        <f>E48</f>
        <v>1008</v>
      </c>
    </row>
    <row r="50" spans="1:5" ht="12.75">
      <c r="A50" s="13"/>
      <c r="B50" s="13"/>
      <c r="C50" s="13"/>
      <c r="D50" s="13"/>
      <c r="E50" s="13"/>
    </row>
    <row r="51" spans="1:5" ht="18">
      <c r="A51" s="23" t="s">
        <v>35</v>
      </c>
      <c r="B51" s="23"/>
      <c r="C51" s="23"/>
      <c r="D51" s="23"/>
      <c r="E51" s="23"/>
    </row>
    <row r="52" spans="1:5" ht="18">
      <c r="A52" s="19"/>
      <c r="B52" s="9" t="s">
        <v>0</v>
      </c>
      <c r="C52" s="9" t="s">
        <v>1</v>
      </c>
      <c r="D52" s="9" t="s">
        <v>2</v>
      </c>
      <c r="E52" s="9" t="s">
        <v>3</v>
      </c>
    </row>
    <row r="53" spans="1:5" ht="12.75">
      <c r="A53" s="9" t="s">
        <v>36</v>
      </c>
      <c r="B53" s="21">
        <f>B4*15/100</f>
        <v>1684.5</v>
      </c>
      <c r="C53" s="21">
        <f>C4*15/100</f>
        <v>1810.5</v>
      </c>
      <c r="D53" s="9">
        <f>C53-B53</f>
        <v>126</v>
      </c>
      <c r="E53" s="9">
        <f>D53*42</f>
        <v>5292</v>
      </c>
    </row>
    <row r="54" spans="1:5" ht="18">
      <c r="A54" s="15"/>
      <c r="B54" s="24" t="s">
        <v>13</v>
      </c>
      <c r="C54" s="24"/>
      <c r="D54" s="24"/>
      <c r="E54" s="16">
        <f>E53</f>
        <v>5292</v>
      </c>
    </row>
    <row r="55" spans="1:5" ht="12.75">
      <c r="A55" s="13"/>
      <c r="B55" s="13"/>
      <c r="C55" s="13"/>
      <c r="D55" s="13"/>
      <c r="E55" s="13"/>
    </row>
    <row r="56" spans="1:5" ht="12.75">
      <c r="A56" s="13"/>
      <c r="B56" s="13"/>
      <c r="C56" s="13"/>
      <c r="D56" s="13"/>
      <c r="E56" s="13"/>
    </row>
    <row r="57" spans="1:5" ht="12.75">
      <c r="A57" s="13"/>
      <c r="B57" s="13"/>
      <c r="C57" s="13"/>
      <c r="D57" s="13"/>
      <c r="E57" s="13"/>
    </row>
    <row r="58" spans="1:5" ht="12.75">
      <c r="A58" s="13"/>
      <c r="B58" s="13"/>
      <c r="C58" s="13"/>
      <c r="D58" s="13"/>
      <c r="E58" s="13"/>
    </row>
    <row r="59" spans="1:5" ht="23.25">
      <c r="A59" s="20" t="s">
        <v>24</v>
      </c>
      <c r="B59" s="20"/>
      <c r="C59" s="20"/>
      <c r="D59" s="20"/>
      <c r="E59" s="20">
        <f>E9+E14+E22+E27+E32+E39+E44+E49+E54</f>
        <v>165408</v>
      </c>
    </row>
  </sheetData>
  <sheetProtection password="CF7A" sheet="1" objects="1" scenarios="1"/>
  <mergeCells count="22">
    <mergeCell ref="A1:E1"/>
    <mergeCell ref="F25:I25"/>
    <mergeCell ref="F4:J4"/>
    <mergeCell ref="B32:D32"/>
    <mergeCell ref="B22:D22"/>
    <mergeCell ref="A24:E24"/>
    <mergeCell ref="B27:D27"/>
    <mergeCell ref="A29:E29"/>
    <mergeCell ref="A2:E2"/>
    <mergeCell ref="B39:D39"/>
    <mergeCell ref="A10:E10"/>
    <mergeCell ref="B9:D9"/>
    <mergeCell ref="A51:E51"/>
    <mergeCell ref="B54:D54"/>
    <mergeCell ref="B49:D49"/>
    <mergeCell ref="A11:E11"/>
    <mergeCell ref="A16:E16"/>
    <mergeCell ref="B14:D14"/>
    <mergeCell ref="A46:E46"/>
    <mergeCell ref="A34:E34"/>
    <mergeCell ref="A40:E40"/>
    <mergeCell ref="B44:D44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8"/>
  <sheetViews>
    <sheetView workbookViewId="0" topLeftCell="A1">
      <selection activeCell="C7" sqref="C7"/>
    </sheetView>
  </sheetViews>
  <sheetFormatPr defaultColWidth="9.140625" defaultRowHeight="12.75"/>
  <cols>
    <col min="1" max="1" width="25.140625" style="1" customWidth="1"/>
    <col min="2" max="4" width="9.140625" style="1" customWidth="1"/>
    <col min="5" max="5" width="25.57421875" style="1" customWidth="1"/>
    <col min="6" max="16384" width="9.140625" style="1" customWidth="1"/>
  </cols>
  <sheetData>
    <row r="1" spans="1:5" ht="18">
      <c r="A1" s="29" t="s">
        <v>34</v>
      </c>
      <c r="B1" s="29"/>
      <c r="C1" s="29"/>
      <c r="D1" s="29"/>
      <c r="E1" s="29"/>
    </row>
    <row r="2" spans="1:5" ht="18">
      <c r="A2" s="26" t="s">
        <v>5</v>
      </c>
      <c r="B2" s="26"/>
      <c r="C2" s="26"/>
      <c r="D2" s="26"/>
      <c r="E2" s="26"/>
    </row>
    <row r="3" spans="1:5" ht="12.75">
      <c r="A3" s="2"/>
      <c r="B3" s="2" t="s">
        <v>0</v>
      </c>
      <c r="C3" s="2" t="s">
        <v>1</v>
      </c>
      <c r="D3" s="2" t="s">
        <v>2</v>
      </c>
      <c r="E3" s="2" t="s">
        <v>3</v>
      </c>
    </row>
    <row r="4" spans="1:10" ht="12.75">
      <c r="A4" s="3" t="s">
        <v>7</v>
      </c>
      <c r="B4" s="4">
        <v>7200</v>
      </c>
      <c r="C4" s="4">
        <v>7940</v>
      </c>
      <c r="D4" s="5">
        <f>C4-B4</f>
        <v>740</v>
      </c>
      <c r="E4" s="5">
        <f>D4*6</f>
        <v>4440</v>
      </c>
      <c r="F4" s="31" t="s">
        <v>27</v>
      </c>
      <c r="G4" s="32"/>
      <c r="H4" s="32"/>
      <c r="I4" s="32"/>
      <c r="J4" s="32"/>
    </row>
    <row r="5" spans="1:5" ht="12.75">
      <c r="A5" s="3" t="s">
        <v>28</v>
      </c>
      <c r="B5" s="4">
        <v>11660</v>
      </c>
      <c r="C5" s="4">
        <v>13200</v>
      </c>
      <c r="D5" s="5">
        <f>C5-B5</f>
        <v>1540</v>
      </c>
      <c r="E5" s="5">
        <f>D5*5</f>
        <v>7700</v>
      </c>
    </row>
    <row r="6" spans="1:5" ht="12.75">
      <c r="A6" s="3" t="s">
        <v>29</v>
      </c>
      <c r="B6" s="4">
        <v>12270</v>
      </c>
      <c r="C6" s="4">
        <v>14000</v>
      </c>
      <c r="D6" s="5">
        <f>C6-B6</f>
        <v>1730</v>
      </c>
      <c r="E6" s="5">
        <f>D6*12</f>
        <v>20760</v>
      </c>
    </row>
    <row r="7" spans="1:5" ht="12.75">
      <c r="A7" s="3" t="s">
        <v>30</v>
      </c>
      <c r="B7" s="4">
        <v>12880</v>
      </c>
      <c r="C7" s="4">
        <v>14800</v>
      </c>
      <c r="D7" s="5">
        <f>C7-B7</f>
        <v>1920</v>
      </c>
      <c r="E7" s="5">
        <f>D7*12</f>
        <v>23040</v>
      </c>
    </row>
    <row r="8" spans="1:5" ht="12.75">
      <c r="A8" s="3" t="s">
        <v>31</v>
      </c>
      <c r="B8" s="4">
        <v>13490</v>
      </c>
      <c r="C8" s="4">
        <v>15600</v>
      </c>
      <c r="D8" s="5">
        <f>C8-B8</f>
        <v>2110</v>
      </c>
      <c r="E8" s="5">
        <f>D8*7</f>
        <v>14770</v>
      </c>
    </row>
    <row r="9" spans="1:5" ht="18">
      <c r="A9" s="6"/>
      <c r="B9" s="28" t="s">
        <v>4</v>
      </c>
      <c r="C9" s="28"/>
      <c r="D9" s="28"/>
      <c r="E9" s="7">
        <f>SUM(E4:E8)</f>
        <v>70710</v>
      </c>
    </row>
    <row r="10" spans="1:5" ht="15">
      <c r="A10" s="27" t="s">
        <v>37</v>
      </c>
      <c r="B10" s="27"/>
      <c r="C10" s="27"/>
      <c r="D10" s="27"/>
      <c r="E10" s="27"/>
    </row>
    <row r="11" spans="1:5" ht="18">
      <c r="A11" s="23" t="s">
        <v>6</v>
      </c>
      <c r="B11" s="23"/>
      <c r="C11" s="23"/>
      <c r="D11" s="23"/>
      <c r="E11" s="23"/>
    </row>
    <row r="12" spans="1:5" ht="12.75">
      <c r="A12" s="9"/>
      <c r="B12" s="9" t="s">
        <v>0</v>
      </c>
      <c r="C12" s="9" t="s">
        <v>1</v>
      </c>
      <c r="D12" s="9" t="s">
        <v>2</v>
      </c>
      <c r="E12" s="9" t="s">
        <v>3</v>
      </c>
    </row>
    <row r="13" spans="1:5" ht="12.75">
      <c r="A13" s="10" t="s">
        <v>8</v>
      </c>
      <c r="B13" s="5">
        <v>2214</v>
      </c>
      <c r="C13" s="5">
        <v>2727</v>
      </c>
      <c r="D13" s="11">
        <f>C13-B13</f>
        <v>513</v>
      </c>
      <c r="E13" s="11">
        <f>D13*42</f>
        <v>21546</v>
      </c>
    </row>
    <row r="14" spans="1:5" ht="18">
      <c r="A14" s="12"/>
      <c r="B14" s="25" t="s">
        <v>13</v>
      </c>
      <c r="C14" s="25"/>
      <c r="D14" s="25"/>
      <c r="E14" s="12">
        <f>E13</f>
        <v>21546</v>
      </c>
    </row>
    <row r="15" spans="1:5" ht="12.75">
      <c r="A15" s="13"/>
      <c r="B15" s="13"/>
      <c r="C15" s="13"/>
      <c r="D15" s="13"/>
      <c r="E15" s="13"/>
    </row>
    <row r="16" spans="1:5" ht="18">
      <c r="A16" s="23" t="s">
        <v>9</v>
      </c>
      <c r="B16" s="23"/>
      <c r="C16" s="23"/>
      <c r="D16" s="23"/>
      <c r="E16" s="23"/>
    </row>
    <row r="17" spans="1:5" ht="12.75">
      <c r="A17" s="9"/>
      <c r="B17" s="9" t="s">
        <v>0</v>
      </c>
      <c r="C17" s="9" t="s">
        <v>1</v>
      </c>
      <c r="D17" s="9" t="s">
        <v>2</v>
      </c>
      <c r="E17" s="9" t="s">
        <v>3</v>
      </c>
    </row>
    <row r="18" spans="1:5" ht="12.75">
      <c r="A18" s="3" t="s">
        <v>7</v>
      </c>
      <c r="B18" s="5">
        <v>1360</v>
      </c>
      <c r="C18" s="5">
        <v>2480</v>
      </c>
      <c r="D18" s="11">
        <f>C18-B18</f>
        <v>1120</v>
      </c>
      <c r="E18" s="11">
        <f>D18*6</f>
        <v>6720</v>
      </c>
    </row>
    <row r="19" spans="1:5" ht="12.75">
      <c r="A19" s="22" t="s">
        <v>12</v>
      </c>
      <c r="B19" s="2">
        <v>1700</v>
      </c>
      <c r="C19" s="2">
        <v>2480</v>
      </c>
      <c r="D19" s="11">
        <f>C19-B19</f>
        <v>780</v>
      </c>
      <c r="E19" s="11">
        <f>D19*12</f>
        <v>9360</v>
      </c>
    </row>
    <row r="20" spans="1:5" ht="12.75">
      <c r="A20" s="2" t="s">
        <v>11</v>
      </c>
      <c r="B20" s="2">
        <v>2000</v>
      </c>
      <c r="C20" s="2">
        <v>5000</v>
      </c>
      <c r="D20" s="11">
        <f>C20-B20</f>
        <v>3000</v>
      </c>
      <c r="E20" s="11">
        <f>D20*2</f>
        <v>6000</v>
      </c>
    </row>
    <row r="21" spans="1:5" ht="12.75">
      <c r="A21" s="2" t="s">
        <v>10</v>
      </c>
      <c r="B21" s="2">
        <v>2720</v>
      </c>
      <c r="C21" s="2">
        <v>5000</v>
      </c>
      <c r="D21" s="11">
        <f>C21-B21</f>
        <v>2280</v>
      </c>
      <c r="E21" s="11">
        <f>D21*22</f>
        <v>50160</v>
      </c>
    </row>
    <row r="22" spans="1:5" ht="18">
      <c r="A22" s="15"/>
      <c r="B22" s="33" t="s">
        <v>13</v>
      </c>
      <c r="C22" s="33"/>
      <c r="D22" s="33"/>
      <c r="E22" s="16">
        <f>SUM(E18:E21)</f>
        <v>72240</v>
      </c>
    </row>
    <row r="23" spans="1:5" ht="12.75">
      <c r="A23" s="13"/>
      <c r="B23" s="13"/>
      <c r="C23" s="13"/>
      <c r="D23" s="13"/>
      <c r="E23" s="13"/>
    </row>
    <row r="24" spans="1:5" ht="18">
      <c r="A24" s="23" t="s">
        <v>14</v>
      </c>
      <c r="B24" s="23"/>
      <c r="C24" s="23"/>
      <c r="D24" s="23"/>
      <c r="E24" s="23"/>
    </row>
    <row r="25" spans="1:9" ht="25.5" customHeight="1">
      <c r="A25" s="17"/>
      <c r="B25" s="17" t="s">
        <v>0</v>
      </c>
      <c r="C25" s="17" t="s">
        <v>1</v>
      </c>
      <c r="D25" s="17" t="s">
        <v>2</v>
      </c>
      <c r="E25" s="17" t="s">
        <v>3</v>
      </c>
      <c r="F25" s="30" t="s">
        <v>26</v>
      </c>
      <c r="G25" s="30"/>
      <c r="H25" s="30"/>
      <c r="I25" s="30"/>
    </row>
    <row r="26" spans="1:10" ht="12.75">
      <c r="A26" s="10" t="s">
        <v>8</v>
      </c>
      <c r="B26" s="11">
        <f>B4*50/100</f>
        <v>3600</v>
      </c>
      <c r="C26" s="11">
        <f>C4*50/100</f>
        <v>3970</v>
      </c>
      <c r="D26" s="11">
        <f>C26-B26</f>
        <v>370</v>
      </c>
      <c r="E26" s="11">
        <f>D26*42</f>
        <v>15540</v>
      </c>
      <c r="J26" s="8"/>
    </row>
    <row r="27" spans="1:5" ht="18">
      <c r="A27" s="15"/>
      <c r="B27" s="24" t="s">
        <v>15</v>
      </c>
      <c r="C27" s="24"/>
      <c r="D27" s="24"/>
      <c r="E27" s="18">
        <f>E26</f>
        <v>15540</v>
      </c>
    </row>
    <row r="28" spans="1:5" ht="12.75">
      <c r="A28" s="13"/>
      <c r="B28" s="13"/>
      <c r="C28" s="13"/>
      <c r="D28" s="13"/>
      <c r="E28" s="13"/>
    </row>
    <row r="29" spans="1:5" ht="18">
      <c r="A29" s="23" t="s">
        <v>16</v>
      </c>
      <c r="B29" s="23"/>
      <c r="C29" s="23"/>
      <c r="D29" s="23"/>
      <c r="E29" s="23"/>
    </row>
    <row r="30" spans="1:5" ht="12.75">
      <c r="A30" s="9"/>
      <c r="B30" s="9" t="s">
        <v>0</v>
      </c>
      <c r="C30" s="9" t="s">
        <v>1</v>
      </c>
      <c r="D30" s="9" t="s">
        <v>2</v>
      </c>
      <c r="E30" s="9" t="s">
        <v>3</v>
      </c>
    </row>
    <row r="31" spans="1:5" ht="12.75">
      <c r="A31" s="10" t="s">
        <v>17</v>
      </c>
      <c r="B31" s="11">
        <f>B4*15/100</f>
        <v>1080</v>
      </c>
      <c r="C31" s="11">
        <f>C4*15/100</f>
        <v>1191</v>
      </c>
      <c r="D31" s="11">
        <f>C31-B31</f>
        <v>111</v>
      </c>
      <c r="E31" s="11">
        <f>D31*36</f>
        <v>3996</v>
      </c>
    </row>
    <row r="32" spans="1:5" ht="18">
      <c r="A32" s="15"/>
      <c r="B32" s="24" t="s">
        <v>13</v>
      </c>
      <c r="C32" s="24"/>
      <c r="D32" s="24"/>
      <c r="E32" s="15">
        <f>E31</f>
        <v>3996</v>
      </c>
    </row>
    <row r="33" spans="1:5" ht="12.75">
      <c r="A33" s="13"/>
      <c r="B33" s="13"/>
      <c r="C33" s="13"/>
      <c r="D33" s="13"/>
      <c r="E33" s="13"/>
    </row>
    <row r="34" spans="1:5" ht="18">
      <c r="A34" s="23" t="s">
        <v>18</v>
      </c>
      <c r="B34" s="23"/>
      <c r="C34" s="23"/>
      <c r="D34" s="23"/>
      <c r="E34" s="23"/>
    </row>
    <row r="35" spans="1:5" ht="18">
      <c r="A35" s="19"/>
      <c r="B35" s="9" t="s">
        <v>0</v>
      </c>
      <c r="C35" s="9" t="s">
        <v>1</v>
      </c>
      <c r="D35" s="9" t="s">
        <v>2</v>
      </c>
      <c r="E35" s="9" t="s">
        <v>3</v>
      </c>
    </row>
    <row r="36" spans="1:5" ht="12.75">
      <c r="A36" s="9" t="s">
        <v>19</v>
      </c>
      <c r="B36" s="9">
        <f aca="true" t="shared" si="0" ref="B36:C38">B6*20/100</f>
        <v>2454</v>
      </c>
      <c r="C36" s="9">
        <f t="shared" si="0"/>
        <v>2800</v>
      </c>
      <c r="D36" s="9">
        <f>C36-B36</f>
        <v>346</v>
      </c>
      <c r="E36" s="9">
        <f>D36*5</f>
        <v>1730</v>
      </c>
    </row>
    <row r="37" spans="1:5" ht="12.75">
      <c r="A37" s="9" t="s">
        <v>20</v>
      </c>
      <c r="B37" s="9">
        <f t="shared" si="0"/>
        <v>2576</v>
      </c>
      <c r="C37" s="9">
        <f t="shared" si="0"/>
        <v>2960</v>
      </c>
      <c r="D37" s="9">
        <f>C37-B37</f>
        <v>384</v>
      </c>
      <c r="E37" s="9">
        <f>D37*12</f>
        <v>4608</v>
      </c>
    </row>
    <row r="38" spans="1:5" ht="12.75">
      <c r="A38" s="9" t="s">
        <v>21</v>
      </c>
      <c r="B38" s="9">
        <f t="shared" si="0"/>
        <v>2698</v>
      </c>
      <c r="C38" s="9">
        <f t="shared" si="0"/>
        <v>3120</v>
      </c>
      <c r="D38" s="9">
        <f>C38-B38</f>
        <v>422</v>
      </c>
      <c r="E38" s="9">
        <f>D38*7</f>
        <v>2954</v>
      </c>
    </row>
    <row r="39" spans="1:5" ht="18">
      <c r="A39" s="16"/>
      <c r="B39" s="24" t="s">
        <v>13</v>
      </c>
      <c r="C39" s="24"/>
      <c r="D39" s="24"/>
      <c r="E39" s="16">
        <f>SUM(E36:E38)</f>
        <v>9292</v>
      </c>
    </row>
    <row r="40" spans="1:5" ht="18">
      <c r="A40" s="23" t="s">
        <v>22</v>
      </c>
      <c r="B40" s="23"/>
      <c r="C40" s="23"/>
      <c r="D40" s="23"/>
      <c r="E40" s="23"/>
    </row>
    <row r="41" spans="1:5" ht="18">
      <c r="A41" s="19"/>
      <c r="B41" s="9" t="s">
        <v>0</v>
      </c>
      <c r="C41" s="9" t="s">
        <v>1</v>
      </c>
      <c r="D41" s="9" t="s">
        <v>2</v>
      </c>
      <c r="E41" s="9" t="s">
        <v>3</v>
      </c>
    </row>
    <row r="42" spans="1:5" ht="12.75">
      <c r="A42" s="9" t="s">
        <v>23</v>
      </c>
      <c r="B42" s="9">
        <f>B37/2</f>
        <v>1288</v>
      </c>
      <c r="C42" s="9">
        <f>C37/2</f>
        <v>1480</v>
      </c>
      <c r="D42" s="9">
        <f>C42-B42</f>
        <v>192</v>
      </c>
      <c r="E42" s="9">
        <f>D42*5</f>
        <v>960</v>
      </c>
    </row>
    <row r="43" spans="1:5" ht="12.75">
      <c r="A43" s="9" t="s">
        <v>21</v>
      </c>
      <c r="B43" s="9">
        <f>B38/2</f>
        <v>1349</v>
      </c>
      <c r="C43" s="9">
        <f>C38/2</f>
        <v>1560</v>
      </c>
      <c r="D43" s="9">
        <f>C43-B43</f>
        <v>211</v>
      </c>
      <c r="E43" s="9">
        <f>D43*7</f>
        <v>1477</v>
      </c>
    </row>
    <row r="44" spans="1:5" ht="18">
      <c r="A44" s="15"/>
      <c r="B44" s="24" t="s">
        <v>13</v>
      </c>
      <c r="C44" s="24"/>
      <c r="D44" s="24"/>
      <c r="E44" s="16">
        <f>E42</f>
        <v>960</v>
      </c>
    </row>
    <row r="45" spans="1:5" ht="12.75">
      <c r="A45" s="13"/>
      <c r="B45" s="13"/>
      <c r="C45" s="13"/>
      <c r="D45" s="13"/>
      <c r="E45" s="13"/>
    </row>
    <row r="46" spans="1:5" ht="18">
      <c r="A46" s="23" t="s">
        <v>32</v>
      </c>
      <c r="B46" s="23"/>
      <c r="C46" s="23"/>
      <c r="D46" s="23"/>
      <c r="E46" s="23"/>
    </row>
    <row r="47" spans="1:5" ht="18">
      <c r="A47" s="19"/>
      <c r="B47" s="9" t="s">
        <v>0</v>
      </c>
      <c r="C47" s="9" t="s">
        <v>1</v>
      </c>
      <c r="D47" s="9" t="s">
        <v>2</v>
      </c>
      <c r="E47" s="9" t="s">
        <v>3</v>
      </c>
    </row>
    <row r="48" spans="1:5" ht="12.75">
      <c r="A48" s="9" t="s">
        <v>33</v>
      </c>
      <c r="B48" s="9">
        <f>B4*20/100</f>
        <v>1440</v>
      </c>
      <c r="C48" s="9">
        <f>C4*20/100</f>
        <v>1588</v>
      </c>
      <c r="D48" s="9">
        <f>C48-B48</f>
        <v>148</v>
      </c>
      <c r="E48" s="9">
        <f>D48*6</f>
        <v>888</v>
      </c>
    </row>
    <row r="49" spans="1:5" ht="18">
      <c r="A49" s="15"/>
      <c r="B49" s="24" t="s">
        <v>13</v>
      </c>
      <c r="C49" s="24"/>
      <c r="D49" s="24"/>
      <c r="E49" s="16">
        <f>E48</f>
        <v>888</v>
      </c>
    </row>
    <row r="50" spans="1:5" ht="12.75">
      <c r="A50" s="13"/>
      <c r="B50" s="13"/>
      <c r="C50" s="13"/>
      <c r="D50" s="13"/>
      <c r="E50" s="13"/>
    </row>
    <row r="51" spans="1:5" ht="18">
      <c r="A51" s="23" t="s">
        <v>35</v>
      </c>
      <c r="B51" s="23"/>
      <c r="C51" s="23"/>
      <c r="D51" s="23"/>
      <c r="E51" s="23"/>
    </row>
    <row r="52" spans="1:5" ht="18">
      <c r="A52" s="19"/>
      <c r="B52" s="9" t="s">
        <v>0</v>
      </c>
      <c r="C52" s="9" t="s">
        <v>1</v>
      </c>
      <c r="D52" s="9" t="s">
        <v>2</v>
      </c>
      <c r="E52" s="9" t="s">
        <v>3</v>
      </c>
    </row>
    <row r="53" spans="1:5" ht="12.75">
      <c r="A53" s="9" t="s">
        <v>33</v>
      </c>
      <c r="B53" s="21">
        <v>1000</v>
      </c>
      <c r="C53" s="21">
        <f>C4*15/100</f>
        <v>1191</v>
      </c>
      <c r="D53" s="9">
        <f>C53-B53</f>
        <v>191</v>
      </c>
      <c r="E53" s="9">
        <f>D53*42</f>
        <v>8022</v>
      </c>
    </row>
    <row r="54" spans="1:5" ht="18">
      <c r="A54" s="15"/>
      <c r="B54" s="24" t="s">
        <v>13</v>
      </c>
      <c r="C54" s="24"/>
      <c r="D54" s="24"/>
      <c r="E54" s="16">
        <f>E53</f>
        <v>8022</v>
      </c>
    </row>
    <row r="55" spans="1:5" ht="12.75">
      <c r="A55" s="13"/>
      <c r="B55" s="13"/>
      <c r="C55" s="13"/>
      <c r="D55" s="13"/>
      <c r="E55" s="13"/>
    </row>
    <row r="56" spans="1:5" ht="12.75">
      <c r="A56" s="13"/>
      <c r="B56" s="13"/>
      <c r="C56" s="13"/>
      <c r="D56" s="13"/>
      <c r="E56" s="13"/>
    </row>
    <row r="57" spans="1:5" ht="12.75">
      <c r="A57" s="13"/>
      <c r="B57" s="13"/>
      <c r="C57" s="13"/>
      <c r="D57" s="13"/>
      <c r="E57" s="13"/>
    </row>
    <row r="58" spans="1:5" ht="23.25">
      <c r="A58" s="20" t="s">
        <v>24</v>
      </c>
      <c r="B58" s="20"/>
      <c r="C58" s="20"/>
      <c r="D58" s="20"/>
      <c r="E58" s="20">
        <f>E9+E14+E22+E27+E32+E39+E44+E49+E54</f>
        <v>203194</v>
      </c>
    </row>
  </sheetData>
  <sheetProtection password="CF7A" sheet="1" objects="1" scenarios="1"/>
  <mergeCells count="22">
    <mergeCell ref="A40:E40"/>
    <mergeCell ref="B44:D44"/>
    <mergeCell ref="A51:E51"/>
    <mergeCell ref="B54:D54"/>
    <mergeCell ref="A1:E1"/>
    <mergeCell ref="B39:D39"/>
    <mergeCell ref="B9:D9"/>
    <mergeCell ref="A2:E2"/>
    <mergeCell ref="B49:D49"/>
    <mergeCell ref="A11:E11"/>
    <mergeCell ref="A16:E16"/>
    <mergeCell ref="A46:E46"/>
    <mergeCell ref="A34:E34"/>
    <mergeCell ref="F25:I25"/>
    <mergeCell ref="F4:J4"/>
    <mergeCell ref="B32:D32"/>
    <mergeCell ref="B22:D22"/>
    <mergeCell ref="A24:E24"/>
    <mergeCell ref="B27:D27"/>
    <mergeCell ref="A29:E29"/>
    <mergeCell ref="A10:E10"/>
    <mergeCell ref="B14:D14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2"/>
  <sheetViews>
    <sheetView workbookViewId="0" topLeftCell="A43">
      <selection activeCell="E44" sqref="E44"/>
    </sheetView>
  </sheetViews>
  <sheetFormatPr defaultColWidth="9.140625" defaultRowHeight="12.75"/>
  <cols>
    <col min="1" max="1" width="25.140625" style="1" customWidth="1"/>
    <col min="2" max="4" width="9.140625" style="1" customWidth="1"/>
    <col min="5" max="5" width="25.57421875" style="1" customWidth="1"/>
    <col min="6" max="16384" width="9.140625" style="1" customWidth="1"/>
  </cols>
  <sheetData>
    <row r="1" spans="1:5" ht="18">
      <c r="A1" s="29" t="s">
        <v>25</v>
      </c>
      <c r="B1" s="29"/>
      <c r="C1" s="29"/>
      <c r="D1" s="29"/>
      <c r="E1" s="29"/>
    </row>
    <row r="2" spans="1:5" ht="18">
      <c r="A2" s="26" t="s">
        <v>5</v>
      </c>
      <c r="B2" s="26"/>
      <c r="C2" s="26"/>
      <c r="D2" s="26"/>
      <c r="E2" s="26"/>
    </row>
    <row r="3" spans="1:5" ht="12.75">
      <c r="A3" s="2"/>
      <c r="B3" s="2" t="s">
        <v>0</v>
      </c>
      <c r="C3" s="2" t="s">
        <v>1</v>
      </c>
      <c r="D3" s="2" t="s">
        <v>2</v>
      </c>
      <c r="E3" s="2" t="s">
        <v>3</v>
      </c>
    </row>
    <row r="4" spans="1:10" ht="12.75">
      <c r="A4" s="3" t="s">
        <v>7</v>
      </c>
      <c r="B4" s="4">
        <v>4740</v>
      </c>
      <c r="C4" s="4">
        <v>5300</v>
      </c>
      <c r="D4" s="5">
        <f>C4-B4</f>
        <v>560</v>
      </c>
      <c r="E4" s="5">
        <f>D4*6</f>
        <v>3360</v>
      </c>
      <c r="F4" s="31" t="s">
        <v>27</v>
      </c>
      <c r="G4" s="32"/>
      <c r="H4" s="32"/>
      <c r="I4" s="32"/>
      <c r="J4" s="32"/>
    </row>
    <row r="5" spans="1:5" ht="12.75">
      <c r="A5" s="3" t="s">
        <v>28</v>
      </c>
      <c r="B5" s="4">
        <v>7720</v>
      </c>
      <c r="C5" s="4">
        <v>8610</v>
      </c>
      <c r="D5" s="5">
        <f>C5-B5</f>
        <v>890</v>
      </c>
      <c r="E5" s="5">
        <f>D5*5</f>
        <v>4450</v>
      </c>
    </row>
    <row r="6" spans="1:5" ht="12.75">
      <c r="A6" s="3" t="s">
        <v>29</v>
      </c>
      <c r="B6" s="4">
        <v>8100</v>
      </c>
      <c r="C6" s="4">
        <v>9220</v>
      </c>
      <c r="D6" s="5">
        <f>C6-B6</f>
        <v>1120</v>
      </c>
      <c r="E6" s="5">
        <f>D6*12</f>
        <v>13440</v>
      </c>
    </row>
    <row r="7" spans="1:5" ht="12.75">
      <c r="A7" s="3" t="s">
        <v>30</v>
      </c>
      <c r="B7" s="4">
        <v>8480</v>
      </c>
      <c r="C7" s="4">
        <v>9830</v>
      </c>
      <c r="D7" s="5">
        <f>C7-B7</f>
        <v>1350</v>
      </c>
      <c r="E7" s="5">
        <f>D7*12</f>
        <v>16200</v>
      </c>
    </row>
    <row r="8" spans="1:5" ht="12.75">
      <c r="A8" s="3" t="s">
        <v>31</v>
      </c>
      <c r="B8" s="4">
        <v>8860</v>
      </c>
      <c r="C8" s="4">
        <v>10440</v>
      </c>
      <c r="D8" s="5">
        <f>C8-B8</f>
        <v>1580</v>
      </c>
      <c r="E8" s="5">
        <f>D8*7</f>
        <v>11060</v>
      </c>
    </row>
    <row r="9" spans="1:5" ht="18">
      <c r="A9" s="6"/>
      <c r="B9" s="28" t="s">
        <v>4</v>
      </c>
      <c r="C9" s="28"/>
      <c r="D9" s="28"/>
      <c r="E9" s="7">
        <f>SUM(E4:E8)</f>
        <v>48510</v>
      </c>
    </row>
    <row r="10" spans="1:5" ht="15">
      <c r="A10" s="27" t="s">
        <v>37</v>
      </c>
      <c r="B10" s="27"/>
      <c r="C10" s="27"/>
      <c r="D10" s="27"/>
      <c r="E10" s="27"/>
    </row>
    <row r="11" spans="1:5" ht="18">
      <c r="A11" s="23" t="s">
        <v>6</v>
      </c>
      <c r="B11" s="23"/>
      <c r="C11" s="23"/>
      <c r="D11" s="23"/>
      <c r="E11" s="23"/>
    </row>
    <row r="12" spans="1:5" ht="12.75">
      <c r="A12" s="9"/>
      <c r="B12" s="9" t="s">
        <v>0</v>
      </c>
      <c r="C12" s="9" t="s">
        <v>1</v>
      </c>
      <c r="D12" s="9" t="s">
        <v>2</v>
      </c>
      <c r="E12" s="9" t="s">
        <v>3</v>
      </c>
    </row>
    <row r="13" spans="1:5" ht="12.75">
      <c r="A13" s="10" t="s">
        <v>8</v>
      </c>
      <c r="B13" s="5">
        <v>1852</v>
      </c>
      <c r="C13" s="5">
        <v>2214</v>
      </c>
      <c r="D13" s="11">
        <f>C13-B13</f>
        <v>362</v>
      </c>
      <c r="E13" s="11">
        <f>D13*42</f>
        <v>15204</v>
      </c>
    </row>
    <row r="14" spans="1:5" ht="18">
      <c r="A14" s="12"/>
      <c r="B14" s="25" t="s">
        <v>13</v>
      </c>
      <c r="C14" s="25"/>
      <c r="D14" s="25"/>
      <c r="E14" s="12">
        <f>E13</f>
        <v>15204</v>
      </c>
    </row>
    <row r="15" spans="1:5" ht="12.75">
      <c r="A15" s="13"/>
      <c r="B15" s="13"/>
      <c r="C15" s="13"/>
      <c r="D15" s="13"/>
      <c r="E15" s="13"/>
    </row>
    <row r="16" spans="1:5" ht="18">
      <c r="A16" s="23" t="s">
        <v>9</v>
      </c>
      <c r="B16" s="23"/>
      <c r="C16" s="23"/>
      <c r="D16" s="23"/>
      <c r="E16" s="23"/>
    </row>
    <row r="17" spans="1:5" ht="12.75">
      <c r="A17" s="9"/>
      <c r="B17" s="9" t="s">
        <v>0</v>
      </c>
      <c r="C17" s="9" t="s">
        <v>1</v>
      </c>
      <c r="D17" s="9" t="s">
        <v>2</v>
      </c>
      <c r="E17" s="9" t="s">
        <v>3</v>
      </c>
    </row>
    <row r="18" spans="1:5" ht="12.75">
      <c r="A18" s="10" t="s">
        <v>7</v>
      </c>
      <c r="B18" s="5">
        <v>920</v>
      </c>
      <c r="C18" s="5">
        <v>1360</v>
      </c>
      <c r="D18" s="11">
        <f>C18-B18</f>
        <v>440</v>
      </c>
      <c r="E18" s="11">
        <f>D18*6</f>
        <v>2640</v>
      </c>
    </row>
    <row r="19" spans="1:5" ht="12.75">
      <c r="A19" s="14" t="s">
        <v>12</v>
      </c>
      <c r="B19" s="2">
        <v>1150</v>
      </c>
      <c r="C19" s="2">
        <v>1700</v>
      </c>
      <c r="D19" s="11">
        <f>C19-B19</f>
        <v>550</v>
      </c>
      <c r="E19" s="11">
        <f>D19*12</f>
        <v>6600</v>
      </c>
    </row>
    <row r="20" spans="1:5" ht="12.75">
      <c r="A20" s="9" t="s">
        <v>11</v>
      </c>
      <c r="B20" s="2">
        <v>1500</v>
      </c>
      <c r="C20" s="2">
        <v>2000</v>
      </c>
      <c r="D20" s="11">
        <f>C20-B20</f>
        <v>500</v>
      </c>
      <c r="E20" s="11">
        <f>D20*2</f>
        <v>1000</v>
      </c>
    </row>
    <row r="21" spans="1:5" ht="12.75">
      <c r="A21" s="9" t="s">
        <v>10</v>
      </c>
      <c r="B21" s="2">
        <v>1840</v>
      </c>
      <c r="C21" s="2">
        <v>2720</v>
      </c>
      <c r="D21" s="11">
        <f>C21-B21</f>
        <v>880</v>
      </c>
      <c r="E21" s="11">
        <f>D21*22</f>
        <v>19360</v>
      </c>
    </row>
    <row r="22" spans="1:5" ht="18">
      <c r="A22" s="15"/>
      <c r="B22" s="33" t="s">
        <v>13</v>
      </c>
      <c r="C22" s="33"/>
      <c r="D22" s="33"/>
      <c r="E22" s="16">
        <f>SUM(E18:E21)</f>
        <v>29600</v>
      </c>
    </row>
    <row r="23" spans="1:5" ht="12.75">
      <c r="A23" s="13"/>
      <c r="B23" s="13"/>
      <c r="C23" s="13"/>
      <c r="D23" s="13"/>
      <c r="E23" s="13"/>
    </row>
    <row r="24" spans="1:5" ht="18">
      <c r="A24" s="23" t="s">
        <v>14</v>
      </c>
      <c r="B24" s="23"/>
      <c r="C24" s="23"/>
      <c r="D24" s="23"/>
      <c r="E24" s="23"/>
    </row>
    <row r="25" spans="1:9" ht="25.5" customHeight="1">
      <c r="A25" s="17"/>
      <c r="B25" s="17" t="s">
        <v>0</v>
      </c>
      <c r="C25" s="17" t="s">
        <v>1</v>
      </c>
      <c r="D25" s="17" t="s">
        <v>2</v>
      </c>
      <c r="E25" s="17" t="s">
        <v>3</v>
      </c>
      <c r="F25" s="30" t="s">
        <v>26</v>
      </c>
      <c r="G25" s="30"/>
      <c r="H25" s="30"/>
      <c r="I25" s="30"/>
    </row>
    <row r="26" spans="1:10" ht="12.75">
      <c r="A26" s="10" t="s">
        <v>8</v>
      </c>
      <c r="B26" s="11">
        <f>B4*50/100</f>
        <v>2370</v>
      </c>
      <c r="C26" s="11">
        <f>C4*50/100</f>
        <v>2650</v>
      </c>
      <c r="D26" s="11">
        <f>C26-B26</f>
        <v>280</v>
      </c>
      <c r="E26" s="11">
        <f>D26*42</f>
        <v>11760</v>
      </c>
      <c r="J26" s="8"/>
    </row>
    <row r="27" spans="1:5" ht="18">
      <c r="A27" s="15"/>
      <c r="B27" s="24" t="s">
        <v>15</v>
      </c>
      <c r="C27" s="24"/>
      <c r="D27" s="24"/>
      <c r="E27" s="18">
        <f>E26</f>
        <v>11760</v>
      </c>
    </row>
    <row r="28" spans="1:5" ht="12.75">
      <c r="A28" s="13"/>
      <c r="B28" s="13"/>
      <c r="C28" s="13"/>
      <c r="D28" s="13"/>
      <c r="E28" s="13"/>
    </row>
    <row r="29" spans="1:5" ht="18">
      <c r="A29" s="23" t="s">
        <v>16</v>
      </c>
      <c r="B29" s="23"/>
      <c r="C29" s="23"/>
      <c r="D29" s="23"/>
      <c r="E29" s="23"/>
    </row>
    <row r="30" spans="1:5" ht="12.75">
      <c r="A30" s="9"/>
      <c r="B30" s="9" t="s">
        <v>0</v>
      </c>
      <c r="C30" s="9" t="s">
        <v>1</v>
      </c>
      <c r="D30" s="9" t="s">
        <v>2</v>
      </c>
      <c r="E30" s="9" t="s">
        <v>3</v>
      </c>
    </row>
    <row r="31" spans="1:5" ht="12.75">
      <c r="A31" s="10" t="s">
        <v>17</v>
      </c>
      <c r="B31" s="11">
        <f>B4*15/100</f>
        <v>711</v>
      </c>
      <c r="C31" s="11">
        <f>C4*15/100</f>
        <v>795</v>
      </c>
      <c r="D31" s="11">
        <f>C31-B31</f>
        <v>84</v>
      </c>
      <c r="E31" s="11">
        <f>D31*36</f>
        <v>3024</v>
      </c>
    </row>
    <row r="32" spans="1:5" ht="18">
      <c r="A32" s="15"/>
      <c r="B32" s="24" t="s">
        <v>13</v>
      </c>
      <c r="C32" s="24"/>
      <c r="D32" s="24"/>
      <c r="E32" s="15">
        <f>E31</f>
        <v>3024</v>
      </c>
    </row>
    <row r="33" spans="1:5" ht="12.75">
      <c r="A33" s="13"/>
      <c r="B33" s="13"/>
      <c r="C33" s="13"/>
      <c r="D33" s="13"/>
      <c r="E33" s="13"/>
    </row>
    <row r="34" spans="1:5" ht="18">
      <c r="A34" s="23" t="s">
        <v>18</v>
      </c>
      <c r="B34" s="23"/>
      <c r="C34" s="23"/>
      <c r="D34" s="23"/>
      <c r="E34" s="23"/>
    </row>
    <row r="35" spans="1:5" ht="18">
      <c r="A35" s="19"/>
      <c r="B35" s="9" t="s">
        <v>0</v>
      </c>
      <c r="C35" s="9" t="s">
        <v>1</v>
      </c>
      <c r="D35" s="9" t="s">
        <v>2</v>
      </c>
      <c r="E35" s="9" t="s">
        <v>3</v>
      </c>
    </row>
    <row r="36" spans="1:5" ht="12.75">
      <c r="A36" s="9" t="s">
        <v>19</v>
      </c>
      <c r="B36" s="9">
        <f aca="true" t="shared" si="0" ref="B36:C38">B6*20/100</f>
        <v>1620</v>
      </c>
      <c r="C36" s="9">
        <f t="shared" si="0"/>
        <v>1844</v>
      </c>
      <c r="D36" s="9">
        <f>C36-B36</f>
        <v>224</v>
      </c>
      <c r="E36" s="9">
        <f>D36*5</f>
        <v>1120</v>
      </c>
    </row>
    <row r="37" spans="1:5" ht="12.75">
      <c r="A37" s="9" t="s">
        <v>20</v>
      </c>
      <c r="B37" s="9">
        <f t="shared" si="0"/>
        <v>1696</v>
      </c>
      <c r="C37" s="9">
        <f t="shared" si="0"/>
        <v>1966</v>
      </c>
      <c r="D37" s="9">
        <f>C37-B37</f>
        <v>270</v>
      </c>
      <c r="E37" s="9">
        <f>D37*12</f>
        <v>3240</v>
      </c>
    </row>
    <row r="38" spans="1:5" ht="12.75">
      <c r="A38" s="9" t="s">
        <v>21</v>
      </c>
      <c r="B38" s="9">
        <f t="shared" si="0"/>
        <v>1772</v>
      </c>
      <c r="C38" s="9">
        <f t="shared" si="0"/>
        <v>2088</v>
      </c>
      <c r="D38" s="9">
        <f>C38-B38</f>
        <v>316</v>
      </c>
      <c r="E38" s="9">
        <f>D38*7</f>
        <v>2212</v>
      </c>
    </row>
    <row r="39" spans="1:5" ht="18">
      <c r="A39" s="16"/>
      <c r="B39" s="24" t="s">
        <v>13</v>
      </c>
      <c r="C39" s="24"/>
      <c r="D39" s="24"/>
      <c r="E39" s="16">
        <f>SUM(E36:E38)</f>
        <v>6572</v>
      </c>
    </row>
    <row r="40" spans="1:5" ht="18">
      <c r="A40" s="23" t="s">
        <v>22</v>
      </c>
      <c r="B40" s="23"/>
      <c r="C40" s="23"/>
      <c r="D40" s="23"/>
      <c r="E40" s="23"/>
    </row>
    <row r="41" spans="1:5" ht="18">
      <c r="A41" s="19"/>
      <c r="B41" s="9" t="s">
        <v>0</v>
      </c>
      <c r="C41" s="9" t="s">
        <v>1</v>
      </c>
      <c r="D41" s="9" t="s">
        <v>2</v>
      </c>
      <c r="E41" s="9" t="s">
        <v>3</v>
      </c>
    </row>
    <row r="42" spans="1:5" ht="12.75">
      <c r="A42" s="9" t="s">
        <v>23</v>
      </c>
      <c r="B42" s="9">
        <f>B37/2</f>
        <v>848</v>
      </c>
      <c r="C42" s="9">
        <f>C37/2</f>
        <v>983</v>
      </c>
      <c r="D42" s="9">
        <f>C42-B42</f>
        <v>135</v>
      </c>
      <c r="E42" s="9">
        <f>D42*5</f>
        <v>675</v>
      </c>
    </row>
    <row r="43" spans="1:5" ht="12.75">
      <c r="A43" s="9" t="s">
        <v>21</v>
      </c>
      <c r="B43" s="9">
        <f>B38/2</f>
        <v>886</v>
      </c>
      <c r="C43" s="9">
        <f>C38/2</f>
        <v>1044</v>
      </c>
      <c r="D43" s="9">
        <f>C43-B43</f>
        <v>158</v>
      </c>
      <c r="E43" s="9">
        <f>D43*7</f>
        <v>1106</v>
      </c>
    </row>
    <row r="44" spans="1:5" ht="18">
      <c r="A44" s="15"/>
      <c r="B44" s="24" t="s">
        <v>13</v>
      </c>
      <c r="C44" s="24"/>
      <c r="D44" s="24"/>
      <c r="E44" s="16">
        <f>E42</f>
        <v>675</v>
      </c>
    </row>
    <row r="45" spans="1:5" ht="12.75">
      <c r="A45" s="13"/>
      <c r="B45" s="13"/>
      <c r="C45" s="13"/>
      <c r="D45" s="13"/>
      <c r="E45" s="13"/>
    </row>
    <row r="46" spans="1:5" ht="18">
      <c r="A46" s="23" t="s">
        <v>32</v>
      </c>
      <c r="B46" s="23"/>
      <c r="C46" s="23"/>
      <c r="D46" s="23"/>
      <c r="E46" s="23"/>
    </row>
    <row r="47" spans="1:5" ht="18">
      <c r="A47" s="19"/>
      <c r="B47" s="9" t="s">
        <v>0</v>
      </c>
      <c r="C47" s="9" t="s">
        <v>1</v>
      </c>
      <c r="D47" s="9" t="s">
        <v>2</v>
      </c>
      <c r="E47" s="9" t="s">
        <v>3</v>
      </c>
    </row>
    <row r="48" spans="1:5" ht="12.75">
      <c r="A48" s="9" t="s">
        <v>33</v>
      </c>
      <c r="B48" s="9">
        <f>B4*20/100</f>
        <v>948</v>
      </c>
      <c r="C48" s="9">
        <f>C4*20/100</f>
        <v>1060</v>
      </c>
      <c r="D48" s="9">
        <f>C48-B48</f>
        <v>112</v>
      </c>
      <c r="E48" s="9">
        <f>D48*6</f>
        <v>672</v>
      </c>
    </row>
    <row r="49" spans="1:5" ht="18">
      <c r="A49" s="15"/>
      <c r="B49" s="24" t="s">
        <v>13</v>
      </c>
      <c r="C49" s="24"/>
      <c r="D49" s="24"/>
      <c r="E49" s="16">
        <f>E48</f>
        <v>672</v>
      </c>
    </row>
    <row r="50" spans="1:5" ht="12.75">
      <c r="A50" s="13"/>
      <c r="B50" s="13"/>
      <c r="C50" s="13"/>
      <c r="D50" s="13"/>
      <c r="E50" s="13"/>
    </row>
    <row r="51" spans="1:5" ht="12.75">
      <c r="A51" s="13"/>
      <c r="B51" s="13"/>
      <c r="C51" s="13"/>
      <c r="D51" s="13"/>
      <c r="E51" s="13"/>
    </row>
    <row r="52" spans="1:5" ht="23.25">
      <c r="A52" s="20" t="s">
        <v>24</v>
      </c>
      <c r="B52" s="20"/>
      <c r="C52" s="20"/>
      <c r="D52" s="20"/>
      <c r="E52" s="20">
        <f>E9+E14+E22+E27+E32+E39+E44+E49</f>
        <v>116017</v>
      </c>
    </row>
  </sheetData>
  <sheetProtection password="CF7A" sheet="1" objects="1" scenarios="1"/>
  <protectedRanges>
    <protectedRange password="C71F" sqref="B4:C8" name="Range1"/>
  </protectedRanges>
  <mergeCells count="20">
    <mergeCell ref="F25:I25"/>
    <mergeCell ref="F4:J4"/>
    <mergeCell ref="B9:D9"/>
    <mergeCell ref="A2:E2"/>
    <mergeCell ref="B22:D22"/>
    <mergeCell ref="A24:E24"/>
    <mergeCell ref="B39:D39"/>
    <mergeCell ref="B32:D32"/>
    <mergeCell ref="A10:E10"/>
    <mergeCell ref="A1:E1"/>
    <mergeCell ref="B27:D27"/>
    <mergeCell ref="A29:E29"/>
    <mergeCell ref="B49:D49"/>
    <mergeCell ref="A11:E11"/>
    <mergeCell ref="A16:E16"/>
    <mergeCell ref="B14:D14"/>
    <mergeCell ref="A46:E46"/>
    <mergeCell ref="A34:E34"/>
    <mergeCell ref="A40:E40"/>
    <mergeCell ref="B44:D44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 Net</dc:creator>
  <cp:keywords/>
  <dc:description/>
  <cp:lastModifiedBy>My Net</cp:lastModifiedBy>
  <dcterms:created xsi:type="dcterms:W3CDTF">1996-10-14T23:33:28Z</dcterms:created>
  <dcterms:modified xsi:type="dcterms:W3CDTF">2014-06-24T18:12:03Z</dcterms:modified>
  <cp:category/>
  <cp:version/>
  <cp:contentType/>
  <cp:contentStatus/>
</cp:coreProperties>
</file>