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Pension &amp; Commute " sheetId="1" r:id="rId1"/>
  </sheets>
  <definedNames/>
  <calcPr fullCalcOnLoad="1"/>
</workbook>
</file>

<file path=xl/sharedStrings.xml><?xml version="1.0" encoding="utf-8"?>
<sst xmlns="http://schemas.openxmlformats.org/spreadsheetml/2006/main" count="58" uniqueCount="48">
  <si>
    <t>Pay</t>
  </si>
  <si>
    <t>Service</t>
  </si>
  <si>
    <t>Age Next B.Day</t>
  </si>
  <si>
    <t>No. of year purchased</t>
  </si>
  <si>
    <t>Total</t>
  </si>
  <si>
    <t>Commuted</t>
  </si>
  <si>
    <t>01.07.11      15%</t>
  </si>
  <si>
    <t>01.07.10      15%</t>
  </si>
  <si>
    <t>01.07.12      20%</t>
  </si>
  <si>
    <t>Enter Your Pay &amp; Service( Dno't Enter Service more than 30)</t>
  </si>
  <si>
    <t>Enter Age Rate (See the Table)</t>
  </si>
  <si>
    <t>Pension &amp; Commute Calculator</t>
  </si>
  <si>
    <t>Age Rate Table</t>
  </si>
  <si>
    <t>Basic Pay</t>
  </si>
  <si>
    <t>Total Service</t>
  </si>
  <si>
    <t>Age Rate</t>
  </si>
  <si>
    <t>Ardali Allowance (if any)</t>
  </si>
  <si>
    <t>Ardali Allowance</t>
  </si>
  <si>
    <t>See the Table for Age Rate (If the age is even a single day more than a full year then the next year will be taken for age rate</t>
  </si>
  <si>
    <t>RESULTS</t>
  </si>
  <si>
    <t>Gross Pension</t>
  </si>
  <si>
    <t>65% Pesnion</t>
  </si>
  <si>
    <t>35% Pension</t>
  </si>
  <si>
    <t>Commute</t>
  </si>
  <si>
    <t>Entries</t>
  </si>
  <si>
    <t>Title</t>
  </si>
  <si>
    <t>Decriptions (Instructions)</t>
  </si>
  <si>
    <t>Enter Your Basic Pay (Also add Senior Post Allowance, Personal Pay, Usual Increment (If any) Usual Increment is allowed if you retired on or after 1st June</t>
  </si>
  <si>
    <t>If the service is 6 months or more than a full year then one year will be added ii it (Don’t Enter more than 30 if the service exceeds 30 years)</t>
  </si>
  <si>
    <t>For BPS-01 to 15</t>
  </si>
  <si>
    <t>For BPS-16 to 22</t>
  </si>
  <si>
    <t xml:space="preserve">Medical Allowance </t>
  </si>
  <si>
    <t xml:space="preserve">Previous </t>
  </si>
  <si>
    <t xml:space="preserve">Net Pension </t>
  </si>
  <si>
    <t>01.07.13 10%</t>
  </si>
  <si>
    <t>1/7/2014 10%</t>
  </si>
  <si>
    <t>www.glxspace.com</t>
  </si>
  <si>
    <t>BPS-01 to BPS-15</t>
  </si>
  <si>
    <t>BPS-16 to BPS-22</t>
  </si>
  <si>
    <t>1/7/2016 10%</t>
  </si>
  <si>
    <t xml:space="preserve">Pension without Medical </t>
  </si>
  <si>
    <t xml:space="preserve">Medical </t>
  </si>
  <si>
    <t xml:space="preserve">Net Home Take Pension </t>
  </si>
  <si>
    <t>1/7/2015 (10%)</t>
  </si>
  <si>
    <t>01/07/2017 (15%)</t>
  </si>
  <si>
    <t>01/07/2018 (10%)</t>
  </si>
  <si>
    <t>Total Ex Medical</t>
  </si>
  <si>
    <t>Pension &amp; Commute Calculation 2018 Sindh Alongwith Increases in Pension in Various Years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</si>
</sst>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5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8"/>
      <name val="Arial"/>
      <family val="0"/>
    </font>
    <font>
      <sz val="16"/>
      <color indexed="10"/>
      <name val="Arial"/>
      <family val="0"/>
    </font>
    <font>
      <sz val="14"/>
      <color indexed="10"/>
      <name val="Arial"/>
      <family val="0"/>
    </font>
    <font>
      <sz val="14"/>
      <color indexed="12"/>
      <name val="Arial"/>
      <family val="0"/>
    </font>
    <font>
      <b/>
      <sz val="16"/>
      <color indexed="10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5"/>
      <name val="Arial"/>
      <family val="2"/>
    </font>
    <font>
      <sz val="12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3"/>
      <name val="Arial"/>
      <family val="2"/>
    </font>
    <font>
      <sz val="14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FF00"/>
      <name val="Arial"/>
      <family val="2"/>
    </font>
    <font>
      <sz val="10"/>
      <color rgb="FFFF0000"/>
      <name val="Arial"/>
      <family val="2"/>
    </font>
    <font>
      <sz val="14"/>
      <color rgb="FF0070C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 applyNumberFormat="0" applyFon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on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10" borderId="0" xfId="0" applyFont="1" applyFill="1" applyAlignment="1">
      <alignment/>
    </xf>
    <xf numFmtId="0" fontId="3" fillId="10" borderId="10" xfId="0" applyFont="1" applyFill="1" applyBorder="1" applyAlignment="1">
      <alignment/>
    </xf>
    <xf numFmtId="9" fontId="3" fillId="10" borderId="10" xfId="0" applyNumberFormat="1" applyFont="1" applyFill="1" applyBorder="1" applyAlignment="1">
      <alignment/>
    </xf>
    <xf numFmtId="0" fontId="4" fillId="1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3" fillId="10" borderId="10" xfId="0" applyFont="1" applyFill="1" applyBorder="1" applyAlignment="1">
      <alignment horizontal="center"/>
    </xf>
    <xf numFmtId="9" fontId="3" fillId="10" borderId="0" xfId="0" applyNumberFormat="1" applyFont="1" applyFill="1" applyAlignment="1">
      <alignment/>
    </xf>
    <xf numFmtId="0" fontId="4" fillId="10" borderId="0" xfId="0" applyFont="1" applyFill="1" applyAlignment="1">
      <alignment/>
    </xf>
    <xf numFmtId="0" fontId="5" fillId="32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14" fontId="3" fillId="10" borderId="0" xfId="0" applyNumberFormat="1" applyFont="1" applyFill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/>
    </xf>
    <xf numFmtId="14" fontId="16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6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 horizontal="center" wrapText="1"/>
    </xf>
    <xf numFmtId="0" fontId="17" fillId="0" borderId="0" xfId="0" applyFont="1" applyFill="1" applyAlignment="1">
      <alignment wrapText="1"/>
    </xf>
    <xf numFmtId="0" fontId="18" fillId="0" borderId="0" xfId="0" applyFont="1" applyFill="1" applyBorder="1" applyAlignment="1">
      <alignment horizontal="left"/>
    </xf>
    <xf numFmtId="2" fontId="18" fillId="0" borderId="0" xfId="0" applyNumberFormat="1" applyFont="1" applyFill="1" applyBorder="1" applyAlignment="1">
      <alignment horizontal="left"/>
    </xf>
    <xf numFmtId="2" fontId="18" fillId="0" borderId="0" xfId="0" applyNumberFormat="1" applyFont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1" fillId="34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" fillId="35" borderId="10" xfId="0" applyFont="1" applyFill="1" applyBorder="1" applyAlignment="1" applyProtection="1">
      <alignment/>
      <protection locked="0"/>
    </xf>
    <xf numFmtId="2" fontId="11" fillId="36" borderId="10" xfId="0" applyNumberFormat="1" applyFont="1" applyFill="1" applyBorder="1" applyAlignment="1" applyProtection="1">
      <alignment/>
      <protection locked="0"/>
    </xf>
    <xf numFmtId="2" fontId="11" fillId="37" borderId="10" xfId="0" applyNumberFormat="1" applyFont="1" applyFill="1" applyBorder="1" applyAlignment="1" applyProtection="1">
      <alignment/>
      <protection locked="0"/>
    </xf>
    <xf numFmtId="2" fontId="11" fillId="3" borderId="10" xfId="0" applyNumberFormat="1" applyFont="1" applyFill="1" applyBorder="1" applyAlignment="1" applyProtection="1">
      <alignment/>
      <protection locked="0"/>
    </xf>
    <xf numFmtId="2" fontId="11" fillId="5" borderId="10" xfId="0" applyNumberFormat="1" applyFont="1" applyFill="1" applyBorder="1" applyAlignment="1" applyProtection="1">
      <alignment/>
      <protection locked="0"/>
    </xf>
    <xf numFmtId="2" fontId="11" fillId="38" borderId="10" xfId="0" applyNumberFormat="1" applyFont="1" applyFill="1" applyBorder="1" applyAlignment="1" applyProtection="1">
      <alignment/>
      <protection locked="0"/>
    </xf>
    <xf numFmtId="0" fontId="10" fillId="34" borderId="1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9" fillId="10" borderId="0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35" borderId="20" xfId="0" applyFont="1" applyFill="1" applyBorder="1" applyAlignment="1" applyProtection="1">
      <alignment horizontal="center"/>
      <protection locked="0"/>
    </xf>
    <xf numFmtId="0" fontId="1" fillId="35" borderId="21" xfId="0" applyFont="1" applyFill="1" applyBorder="1" applyAlignment="1" applyProtection="1">
      <alignment horizontal="center"/>
      <protection locked="0"/>
    </xf>
    <xf numFmtId="0" fontId="55" fillId="38" borderId="10" xfId="0" applyFont="1" applyFill="1" applyBorder="1" applyAlignment="1" applyProtection="1">
      <alignment horizontal="left"/>
      <protection locked="0"/>
    </xf>
    <xf numFmtId="0" fontId="15" fillId="4" borderId="15" xfId="0" applyFont="1" applyFill="1" applyBorder="1" applyAlignment="1" applyProtection="1">
      <alignment horizontal="center"/>
      <protection locked="0"/>
    </xf>
    <xf numFmtId="0" fontId="11" fillId="36" borderId="10" xfId="0" applyFont="1" applyFill="1" applyBorder="1" applyAlignment="1" applyProtection="1">
      <alignment horizontal="left"/>
      <protection locked="0"/>
    </xf>
    <xf numFmtId="0" fontId="0" fillId="35" borderId="20" xfId="0" applyFont="1" applyFill="1" applyBorder="1" applyAlignment="1" applyProtection="1">
      <alignment horizontal="center" wrapText="1"/>
      <protection locked="0"/>
    </xf>
    <xf numFmtId="0" fontId="0" fillId="35" borderId="21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>
      <alignment horizontal="center"/>
    </xf>
    <xf numFmtId="0" fontId="0" fillId="39" borderId="0" xfId="0" applyFill="1" applyAlignment="1" applyProtection="1">
      <alignment horizontal="center"/>
      <protection locked="0"/>
    </xf>
    <xf numFmtId="0" fontId="0" fillId="40" borderId="0" xfId="0" applyFill="1" applyAlignment="1" applyProtection="1">
      <alignment horizontal="center"/>
      <protection locked="0"/>
    </xf>
    <xf numFmtId="0" fontId="0" fillId="18" borderId="0" xfId="0" applyFill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/>
      <protection locked="0"/>
    </xf>
    <xf numFmtId="0" fontId="11" fillId="37" borderId="10" xfId="0" applyFont="1" applyFill="1" applyBorder="1" applyAlignment="1" applyProtection="1">
      <alignment horizontal="left"/>
      <protection locked="0"/>
    </xf>
    <xf numFmtId="0" fontId="11" fillId="3" borderId="10" xfId="0" applyFont="1" applyFill="1" applyBorder="1" applyAlignment="1" applyProtection="1">
      <alignment horizontal="left"/>
      <protection locked="0"/>
    </xf>
    <xf numFmtId="0" fontId="11" fillId="5" borderId="10" xfId="0" applyFont="1" applyFill="1" applyBorder="1" applyAlignment="1" applyProtection="1">
      <alignment horizontal="left"/>
      <protection locked="0"/>
    </xf>
    <xf numFmtId="0" fontId="11" fillId="34" borderId="10" xfId="0" applyFont="1" applyFill="1" applyBorder="1" applyAlignment="1" applyProtection="1">
      <alignment horizontal="center"/>
      <protection locked="0"/>
    </xf>
    <xf numFmtId="0" fontId="12" fillId="41" borderId="0" xfId="0" applyFont="1" applyFill="1" applyAlignment="1" applyProtection="1">
      <alignment horizontal="center"/>
      <protection locked="0"/>
    </xf>
    <xf numFmtId="0" fontId="12" fillId="41" borderId="0" xfId="0" applyFont="1" applyFill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 horizontal="center"/>
      <protection locked="0"/>
    </xf>
    <xf numFmtId="0" fontId="0" fillId="39" borderId="0" xfId="0" applyFont="1" applyFill="1" applyBorder="1" applyAlignment="1" applyProtection="1">
      <alignment horizontal="left" wrapText="1"/>
      <protection locked="0"/>
    </xf>
    <xf numFmtId="0" fontId="0" fillId="39" borderId="22" xfId="0" applyFont="1" applyFill="1" applyBorder="1" applyAlignment="1" applyProtection="1">
      <alignment horizontal="left" wrapText="1"/>
      <protection locked="0"/>
    </xf>
    <xf numFmtId="0" fontId="0" fillId="40" borderId="0" xfId="0" applyFont="1" applyFill="1" applyBorder="1" applyAlignment="1" applyProtection="1">
      <alignment horizontal="left" wrapText="1"/>
      <protection locked="0"/>
    </xf>
    <xf numFmtId="0" fontId="0" fillId="40" borderId="22" xfId="0" applyFont="1" applyFill="1" applyBorder="1" applyAlignment="1" applyProtection="1">
      <alignment horizontal="left" wrapText="1"/>
      <protection locked="0"/>
    </xf>
    <xf numFmtId="0" fontId="0" fillId="18" borderId="0" xfId="0" applyFont="1" applyFill="1" applyBorder="1" applyAlignment="1" applyProtection="1">
      <alignment horizontal="left" wrapText="1"/>
      <protection locked="0"/>
    </xf>
    <xf numFmtId="0" fontId="0" fillId="18" borderId="22" xfId="0" applyFont="1" applyFill="1" applyBorder="1" applyAlignment="1" applyProtection="1">
      <alignment horizontal="left" wrapText="1"/>
      <protection locked="0"/>
    </xf>
    <xf numFmtId="0" fontId="0" fillId="42" borderId="0" xfId="0" applyFill="1" applyAlignment="1" applyProtection="1">
      <alignment horizontal="center"/>
      <protection locked="0"/>
    </xf>
    <xf numFmtId="0" fontId="13" fillId="0" borderId="0" xfId="54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6" fillId="5" borderId="17" xfId="0" applyFont="1" applyFill="1" applyBorder="1" applyAlignment="1" applyProtection="1">
      <alignment horizontal="center"/>
      <protection locked="0"/>
    </xf>
    <xf numFmtId="0" fontId="56" fillId="5" borderId="19" xfId="0" applyFont="1" applyFill="1" applyBorder="1" applyAlignment="1" applyProtection="1">
      <alignment horizontal="center"/>
      <protection locked="0"/>
    </xf>
    <xf numFmtId="0" fontId="57" fillId="5" borderId="17" xfId="0" applyFont="1" applyFill="1" applyBorder="1" applyAlignment="1" applyProtection="1">
      <alignment horizontal="center"/>
      <protection locked="0"/>
    </xf>
    <xf numFmtId="0" fontId="57" fillId="5" borderId="19" xfId="0" applyFont="1" applyFill="1" applyBorder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OrWhite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Yellow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lxspace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2" max="2" width="13.140625" style="0" customWidth="1"/>
    <col min="3" max="3" width="17.57421875" style="0" customWidth="1"/>
    <col min="4" max="4" width="10.140625" style="0" bestFit="1" customWidth="1"/>
    <col min="5" max="5" width="15.140625" style="0" bestFit="1" customWidth="1"/>
    <col min="6" max="6" width="9.421875" style="0" bestFit="1" customWidth="1"/>
    <col min="7" max="7" width="16.28125" style="0" bestFit="1" customWidth="1"/>
    <col min="8" max="8" width="10.421875" style="0" bestFit="1" customWidth="1"/>
    <col min="11" max="11" width="12.140625" style="0" customWidth="1"/>
    <col min="12" max="12" width="11.140625" style="0" customWidth="1"/>
  </cols>
  <sheetData>
    <row r="1" spans="1:12" ht="23.25">
      <c r="A1" s="70" t="s">
        <v>47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22.5" customHeight="1">
      <c r="A2" s="69" t="s">
        <v>25</v>
      </c>
      <c r="B2" s="69"/>
      <c r="C2" s="34" t="s">
        <v>24</v>
      </c>
      <c r="D2" s="69" t="s">
        <v>26</v>
      </c>
      <c r="E2" s="69"/>
      <c r="F2" s="69"/>
      <c r="G2" s="69"/>
      <c r="H2" s="69"/>
      <c r="I2" s="69"/>
      <c r="J2" s="69"/>
      <c r="K2" s="69"/>
      <c r="L2" s="69"/>
    </row>
    <row r="3" spans="1:12" ht="33.75" customHeight="1">
      <c r="A3" s="62" t="s">
        <v>13</v>
      </c>
      <c r="B3" s="62"/>
      <c r="C3" s="35">
        <v>12800</v>
      </c>
      <c r="D3" s="73" t="s">
        <v>27</v>
      </c>
      <c r="E3" s="73"/>
      <c r="F3" s="73"/>
      <c r="G3" s="73"/>
      <c r="H3" s="73"/>
      <c r="I3" s="73"/>
      <c r="J3" s="73"/>
      <c r="K3" s="73"/>
      <c r="L3" s="74"/>
    </row>
    <row r="4" spans="1:12" ht="33" customHeight="1">
      <c r="A4" s="63" t="s">
        <v>14</v>
      </c>
      <c r="B4" s="63"/>
      <c r="C4" s="35">
        <v>30</v>
      </c>
      <c r="D4" s="75" t="s">
        <v>28</v>
      </c>
      <c r="E4" s="75"/>
      <c r="F4" s="75"/>
      <c r="G4" s="75"/>
      <c r="H4" s="75"/>
      <c r="I4" s="75"/>
      <c r="J4" s="75"/>
      <c r="K4" s="75"/>
      <c r="L4" s="76"/>
    </row>
    <row r="5" spans="1:12" ht="34.5" customHeight="1">
      <c r="A5" s="64" t="s">
        <v>15</v>
      </c>
      <c r="B5" s="64"/>
      <c r="C5" s="36">
        <v>12.3719</v>
      </c>
      <c r="D5" s="77" t="s">
        <v>18</v>
      </c>
      <c r="E5" s="77"/>
      <c r="F5" s="77"/>
      <c r="G5" s="77"/>
      <c r="H5" s="77"/>
      <c r="I5" s="77"/>
      <c r="J5" s="77"/>
      <c r="K5" s="77"/>
      <c r="L5" s="78"/>
    </row>
    <row r="6" spans="1:12" ht="21.75" customHeight="1">
      <c r="A6" s="79" t="s">
        <v>16</v>
      </c>
      <c r="B6" s="79"/>
      <c r="C6" s="35">
        <v>0</v>
      </c>
      <c r="D6" s="35"/>
      <c r="E6" s="80" t="s">
        <v>36</v>
      </c>
      <c r="F6" s="81"/>
      <c r="G6" s="81"/>
      <c r="H6" s="35"/>
      <c r="I6" s="35"/>
      <c r="J6" s="35"/>
      <c r="K6" s="72" t="s">
        <v>12</v>
      </c>
      <c r="L6" s="72"/>
    </row>
    <row r="7" spans="1:12" ht="25.5" customHeight="1">
      <c r="A7" s="57" t="s">
        <v>30</v>
      </c>
      <c r="B7" s="57"/>
      <c r="C7" s="57"/>
      <c r="D7" s="35"/>
      <c r="E7" s="57" t="s">
        <v>29</v>
      </c>
      <c r="F7" s="57"/>
      <c r="G7" s="57"/>
      <c r="H7" s="35"/>
      <c r="I7" s="35"/>
      <c r="J7" s="35"/>
      <c r="K7" s="54" t="s">
        <v>2</v>
      </c>
      <c r="L7" s="59" t="s">
        <v>3</v>
      </c>
    </row>
    <row r="8" spans="1:12" ht="18">
      <c r="A8" s="65" t="s">
        <v>19</v>
      </c>
      <c r="B8" s="65"/>
      <c r="C8" s="65"/>
      <c r="D8" s="35"/>
      <c r="E8" s="42" t="s">
        <v>19</v>
      </c>
      <c r="F8" s="42"/>
      <c r="G8" s="42"/>
      <c r="H8" s="35"/>
      <c r="I8" s="35"/>
      <c r="J8" s="35"/>
      <c r="K8" s="55"/>
      <c r="L8" s="60"/>
    </row>
    <row r="9" spans="1:12" ht="18">
      <c r="A9" s="58" t="s">
        <v>20</v>
      </c>
      <c r="B9" s="58"/>
      <c r="C9" s="37">
        <f>I109</f>
        <v>8960</v>
      </c>
      <c r="D9" s="35"/>
      <c r="E9" s="58" t="s">
        <v>20</v>
      </c>
      <c r="F9" s="58"/>
      <c r="G9" s="37">
        <f>C9</f>
        <v>8960</v>
      </c>
      <c r="H9" s="35"/>
      <c r="I9" s="35"/>
      <c r="J9" s="35"/>
      <c r="K9" s="36">
        <v>20</v>
      </c>
      <c r="L9" s="36">
        <v>40.5043</v>
      </c>
    </row>
    <row r="10" spans="1:12" ht="18">
      <c r="A10" s="66" t="s">
        <v>21</v>
      </c>
      <c r="B10" s="66"/>
      <c r="C10" s="38">
        <f>I110</f>
        <v>5824</v>
      </c>
      <c r="D10" s="35"/>
      <c r="E10" s="66" t="s">
        <v>21</v>
      </c>
      <c r="F10" s="66"/>
      <c r="G10" s="38">
        <f>C10</f>
        <v>5824</v>
      </c>
      <c r="H10" s="35"/>
      <c r="I10" s="35"/>
      <c r="J10" s="35"/>
      <c r="K10" s="36">
        <v>21</v>
      </c>
      <c r="L10" s="36">
        <v>39.7341</v>
      </c>
    </row>
    <row r="11" spans="1:12" ht="18">
      <c r="A11" s="67" t="s">
        <v>22</v>
      </c>
      <c r="B11" s="67"/>
      <c r="C11" s="39">
        <f>I111</f>
        <v>3136</v>
      </c>
      <c r="D11" s="35"/>
      <c r="E11" s="67" t="s">
        <v>22</v>
      </c>
      <c r="F11" s="67"/>
      <c r="G11" s="39">
        <f>C11</f>
        <v>3136</v>
      </c>
      <c r="H11" s="35"/>
      <c r="I11" s="35"/>
      <c r="J11" s="35"/>
      <c r="K11" s="36">
        <v>22</v>
      </c>
      <c r="L11" s="36">
        <v>38.9653</v>
      </c>
    </row>
    <row r="12" spans="1:12" ht="18">
      <c r="A12" s="68" t="s">
        <v>23</v>
      </c>
      <c r="B12" s="68"/>
      <c r="C12" s="40">
        <f>I112</f>
        <v>465579.3408</v>
      </c>
      <c r="D12" s="35"/>
      <c r="E12" s="68" t="s">
        <v>23</v>
      </c>
      <c r="F12" s="68"/>
      <c r="G12" s="40">
        <f>C12</f>
        <v>465579.3408</v>
      </c>
      <c r="H12" s="35"/>
      <c r="I12" s="35"/>
      <c r="J12" s="35"/>
      <c r="K12" s="36">
        <v>23</v>
      </c>
      <c r="L12" s="36">
        <v>38.1974</v>
      </c>
    </row>
    <row r="13" spans="1:12" ht="18">
      <c r="A13" s="82" t="s">
        <v>40</v>
      </c>
      <c r="B13" s="83"/>
      <c r="C13" s="40">
        <f>F131</f>
        <v>9319.7104</v>
      </c>
      <c r="D13" s="35"/>
      <c r="E13" s="82" t="s">
        <v>40</v>
      </c>
      <c r="F13" s="83"/>
      <c r="G13" s="40">
        <f>F131</f>
        <v>9319.7104</v>
      </c>
      <c r="H13" s="35"/>
      <c r="I13" s="35"/>
      <c r="J13" s="35"/>
      <c r="K13" s="36">
        <v>24</v>
      </c>
      <c r="L13" s="36">
        <v>37.4307</v>
      </c>
    </row>
    <row r="14" spans="1:12" ht="18">
      <c r="A14" s="84" t="s">
        <v>41</v>
      </c>
      <c r="B14" s="85"/>
      <c r="C14" s="40">
        <f>E139</f>
        <v>1456</v>
      </c>
      <c r="D14" s="35"/>
      <c r="E14" s="84" t="s">
        <v>41</v>
      </c>
      <c r="F14" s="85"/>
      <c r="G14" s="40">
        <f>E138</f>
        <v>1820</v>
      </c>
      <c r="H14" s="35"/>
      <c r="I14" s="35"/>
      <c r="J14" s="35"/>
      <c r="K14" s="36">
        <v>25</v>
      </c>
      <c r="L14" s="36">
        <v>36.6651</v>
      </c>
    </row>
    <row r="15" spans="1:12" ht="18">
      <c r="A15" s="56" t="s">
        <v>42</v>
      </c>
      <c r="B15" s="56"/>
      <c r="C15" s="41">
        <f>E143</f>
        <v>11707.68144</v>
      </c>
      <c r="D15" s="35"/>
      <c r="E15" s="56" t="s">
        <v>42</v>
      </c>
      <c r="F15" s="56"/>
      <c r="G15" s="41">
        <f>E142</f>
        <v>12071.68144</v>
      </c>
      <c r="H15" s="35"/>
      <c r="I15" s="35"/>
      <c r="J15" s="35"/>
      <c r="K15" s="36">
        <v>26</v>
      </c>
      <c r="L15" s="36">
        <v>35.9006</v>
      </c>
    </row>
    <row r="16" spans="1:12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6">
        <v>27</v>
      </c>
      <c r="L16" s="36">
        <v>35.1372</v>
      </c>
    </row>
    <row r="17" spans="1:12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6">
        <v>28</v>
      </c>
      <c r="L17" s="36">
        <v>34.375</v>
      </c>
    </row>
    <row r="18" spans="1:12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6">
        <v>29</v>
      </c>
      <c r="L18" s="36">
        <v>33.6143</v>
      </c>
    </row>
    <row r="19" spans="1:12" ht="12.7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6">
        <v>30</v>
      </c>
      <c r="L19" s="36">
        <v>32.8071</v>
      </c>
    </row>
    <row r="20" spans="1:12" ht="12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6">
        <v>31</v>
      </c>
      <c r="L20" s="36">
        <v>32.0974</v>
      </c>
    </row>
    <row r="21" spans="1:12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6">
        <v>32</v>
      </c>
      <c r="L21" s="36">
        <v>31.3412</v>
      </c>
    </row>
    <row r="22" spans="1:12" ht="12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6">
        <v>33</v>
      </c>
      <c r="L22" s="36">
        <v>30.5869</v>
      </c>
    </row>
    <row r="23" spans="1:12" ht="12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6">
        <v>34</v>
      </c>
      <c r="L23" s="36">
        <v>29.8343</v>
      </c>
    </row>
    <row r="24" spans="1:12" ht="12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6">
        <v>35</v>
      </c>
      <c r="L24" s="36">
        <v>28.3362</v>
      </c>
    </row>
    <row r="25" spans="1:12" ht="12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6">
        <v>36</v>
      </c>
      <c r="L25" s="36">
        <v>28.3362</v>
      </c>
    </row>
    <row r="26" spans="1:12" ht="12.7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6">
        <v>37</v>
      </c>
      <c r="L26" s="36">
        <v>27.5908</v>
      </c>
    </row>
    <row r="27" spans="1:12" ht="12.7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6">
        <v>38</v>
      </c>
      <c r="L27" s="36">
        <v>26.8482</v>
      </c>
    </row>
    <row r="28" spans="1:12" ht="12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6">
        <v>39</v>
      </c>
      <c r="L28" s="36">
        <v>26.1009</v>
      </c>
    </row>
    <row r="29" spans="1:12" ht="12.7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6">
        <v>40</v>
      </c>
      <c r="L29" s="36">
        <v>25.3728</v>
      </c>
    </row>
    <row r="30" spans="1:12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6">
        <v>41</v>
      </c>
      <c r="L30" s="36">
        <v>24.6406</v>
      </c>
    </row>
    <row r="31" spans="1:12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6">
        <v>42</v>
      </c>
      <c r="L31" s="36">
        <v>23.9126</v>
      </c>
    </row>
    <row r="32" spans="1:12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6">
        <v>43</v>
      </c>
      <c r="L32" s="36">
        <v>23.184</v>
      </c>
    </row>
    <row r="33" spans="1:12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6">
        <v>44</v>
      </c>
      <c r="L33" s="36">
        <v>22.4713</v>
      </c>
    </row>
    <row r="34" spans="1:12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6">
        <v>45</v>
      </c>
      <c r="L34" s="36">
        <v>21.7592</v>
      </c>
    </row>
    <row r="35" spans="1:12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6">
        <v>46</v>
      </c>
      <c r="L35" s="36">
        <v>21.0538</v>
      </c>
    </row>
    <row r="36" spans="1:12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6">
        <v>47</v>
      </c>
      <c r="L36" s="36">
        <v>20.3555</v>
      </c>
    </row>
    <row r="37" spans="1:12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6">
        <v>48</v>
      </c>
      <c r="L37" s="36">
        <v>19.6653</v>
      </c>
    </row>
    <row r="38" spans="1:12" ht="17.2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6">
        <v>49</v>
      </c>
      <c r="L38" s="36">
        <v>18.9841</v>
      </c>
    </row>
    <row r="39" spans="1:12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6">
        <v>50</v>
      </c>
      <c r="L39" s="36">
        <v>18.3129</v>
      </c>
    </row>
    <row r="40" spans="1:12" ht="12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6">
        <v>51</v>
      </c>
      <c r="L40" s="36">
        <v>17.6526</v>
      </c>
    </row>
    <row r="41" spans="1:12" ht="12.7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6">
        <v>52</v>
      </c>
      <c r="L41" s="36">
        <v>17.005</v>
      </c>
    </row>
    <row r="42" spans="1:12" ht="12.7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6">
        <v>53</v>
      </c>
      <c r="L42" s="36">
        <v>16.371</v>
      </c>
    </row>
    <row r="43" spans="1:12" ht="12.7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6">
        <v>54</v>
      </c>
      <c r="L43" s="36">
        <v>15.7517</v>
      </c>
    </row>
    <row r="44" spans="1:12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6">
        <v>55</v>
      </c>
      <c r="L44" s="36">
        <v>15.1478</v>
      </c>
    </row>
    <row r="45" spans="1:12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6">
        <v>56</v>
      </c>
      <c r="L45" s="36">
        <v>14.5602</v>
      </c>
    </row>
    <row r="46" spans="1:12" ht="17.2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6">
        <v>57</v>
      </c>
      <c r="L46" s="36">
        <v>13.9888</v>
      </c>
    </row>
    <row r="47" spans="1:12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6">
        <v>58</v>
      </c>
      <c r="L47" s="36">
        <v>13.434</v>
      </c>
    </row>
    <row r="48" spans="1:12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6">
        <v>59</v>
      </c>
      <c r="L48" s="36">
        <v>12.8953</v>
      </c>
    </row>
    <row r="49" spans="1:12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6">
        <v>60</v>
      </c>
      <c r="L49" s="36">
        <v>12.3719</v>
      </c>
    </row>
    <row r="50" spans="1:10" ht="12.75">
      <c r="A50" s="35"/>
      <c r="B50" s="35"/>
      <c r="C50" s="35"/>
      <c r="D50" s="35"/>
      <c r="E50" s="35"/>
      <c r="F50" s="35"/>
      <c r="G50" s="35"/>
      <c r="H50" s="35"/>
      <c r="I50" s="35"/>
      <c r="J50" s="35"/>
    </row>
    <row r="51" spans="1:10" ht="12.75">
      <c r="A51" s="35"/>
      <c r="B51" s="35"/>
      <c r="C51" s="35"/>
      <c r="D51" s="35"/>
      <c r="E51" s="35"/>
      <c r="F51" s="35"/>
      <c r="G51" s="35"/>
      <c r="H51" s="35"/>
      <c r="I51" s="35"/>
      <c r="J51" s="35"/>
    </row>
    <row r="52" spans="11:12" ht="12.75">
      <c r="K52" s="17"/>
      <c r="L52" s="17"/>
    </row>
    <row r="53" spans="11:12" ht="12.75">
      <c r="K53" s="17"/>
      <c r="L53" s="17"/>
    </row>
    <row r="54" spans="11:12" ht="12.75">
      <c r="K54" s="17"/>
      <c r="L54" s="17"/>
    </row>
    <row r="55" spans="11:12" ht="12.75" customHeight="1">
      <c r="K55" s="17"/>
      <c r="L55" s="17"/>
    </row>
    <row r="56" spans="11:12" ht="12.75">
      <c r="K56" s="17"/>
      <c r="L56" s="17"/>
    </row>
    <row r="57" spans="11:12" ht="12.75">
      <c r="K57" s="17"/>
      <c r="L57" s="17"/>
    </row>
    <row r="58" spans="11:12" ht="12.75">
      <c r="K58" s="17"/>
      <c r="L58" s="17"/>
    </row>
    <row r="59" spans="11:12" ht="12.75">
      <c r="K59" s="17"/>
      <c r="L59" s="17"/>
    </row>
    <row r="60" spans="11:12" ht="12.75">
      <c r="K60" s="17"/>
      <c r="L60" s="17"/>
    </row>
    <row r="61" spans="11:12" ht="12.75">
      <c r="K61" s="17"/>
      <c r="L61" s="17"/>
    </row>
    <row r="62" spans="11:12" ht="12.75">
      <c r="K62" s="17"/>
      <c r="L62" s="17"/>
    </row>
    <row r="63" spans="11:12" ht="12.75">
      <c r="K63" s="17"/>
      <c r="L63" s="17"/>
    </row>
    <row r="64" spans="11:12" ht="12.75">
      <c r="K64" s="17"/>
      <c r="L64" s="17"/>
    </row>
    <row r="65" spans="11:12" ht="12.75">
      <c r="K65" s="17"/>
      <c r="L65" s="17"/>
    </row>
    <row r="66" spans="11:12" ht="12.75">
      <c r="K66" s="17"/>
      <c r="L66" s="17"/>
    </row>
    <row r="67" spans="11:12" ht="12.75">
      <c r="K67" s="17"/>
      <c r="L67" s="17"/>
    </row>
    <row r="68" spans="11:12" ht="12.75">
      <c r="K68" s="17"/>
      <c r="L68" s="17"/>
    </row>
    <row r="69" spans="11:12" ht="12.75">
      <c r="K69" s="17"/>
      <c r="L69" s="17"/>
    </row>
    <row r="70" spans="11:12" ht="12.75">
      <c r="K70" s="17"/>
      <c r="L70" s="17"/>
    </row>
    <row r="71" spans="11:12" ht="12.75">
      <c r="K71" s="17"/>
      <c r="L71" s="17"/>
    </row>
    <row r="72" spans="11:12" ht="12.75">
      <c r="K72" s="17"/>
      <c r="L72" s="17"/>
    </row>
    <row r="73" spans="11:12" ht="12.75">
      <c r="K73" s="17"/>
      <c r="L73" s="17"/>
    </row>
    <row r="74" spans="11:12" ht="12.75">
      <c r="K74" s="17"/>
      <c r="L74" s="17"/>
    </row>
    <row r="75" spans="11:12" ht="12.75">
      <c r="K75" s="17"/>
      <c r="L75" s="17"/>
    </row>
    <row r="76" spans="11:12" ht="12.75">
      <c r="K76" s="17"/>
      <c r="L76" s="17"/>
    </row>
    <row r="77" spans="11:12" ht="12.75">
      <c r="K77" s="17"/>
      <c r="L77" s="17"/>
    </row>
    <row r="78" spans="11:12" ht="12.75">
      <c r="K78" s="17"/>
      <c r="L78" s="17"/>
    </row>
    <row r="79" spans="11:12" ht="12.75">
      <c r="K79" s="17"/>
      <c r="L79" s="17"/>
    </row>
    <row r="80" spans="11:12" ht="12.75">
      <c r="K80" s="17"/>
      <c r="L80" s="17"/>
    </row>
    <row r="81" spans="11:12" ht="12.75">
      <c r="K81" s="17"/>
      <c r="L81" s="17"/>
    </row>
    <row r="85" spans="1:9" ht="20.25">
      <c r="A85" s="61"/>
      <c r="B85" s="61"/>
      <c r="C85" s="61"/>
      <c r="D85" s="61"/>
      <c r="E85" s="19"/>
      <c r="F85" s="18"/>
      <c r="G85" s="18"/>
      <c r="H85" s="18"/>
      <c r="I85" s="18"/>
    </row>
    <row r="105" spans="5:8" ht="12.75">
      <c r="E105" s="1"/>
      <c r="F105" s="1"/>
      <c r="G105" s="1"/>
      <c r="H105" s="1"/>
    </row>
    <row r="106" spans="5:9" ht="20.25">
      <c r="E106" s="44" t="s">
        <v>11</v>
      </c>
      <c r="F106" s="44"/>
      <c r="G106" s="44"/>
      <c r="H106" s="44"/>
      <c r="I106" s="44"/>
    </row>
    <row r="108" spans="5:9" ht="12.75">
      <c r="E108" s="6" t="s">
        <v>0</v>
      </c>
      <c r="F108" s="6" t="s">
        <v>1</v>
      </c>
      <c r="G108" s="3"/>
      <c r="H108" s="3"/>
      <c r="I108" s="3"/>
    </row>
    <row r="109" spans="2:9" ht="12.75">
      <c r="B109" s="45" t="s">
        <v>9</v>
      </c>
      <c r="C109" s="46"/>
      <c r="D109" s="47"/>
      <c r="E109" s="3">
        <f>C3</f>
        <v>12800</v>
      </c>
      <c r="F109" s="3">
        <f>C4</f>
        <v>30</v>
      </c>
      <c r="G109" s="8">
        <v>7</v>
      </c>
      <c r="H109" s="8">
        <v>300</v>
      </c>
      <c r="I109" s="8">
        <f>E109*F109*G109/H109</f>
        <v>8960</v>
      </c>
    </row>
    <row r="110" spans="2:9" ht="12.75">
      <c r="B110" s="48"/>
      <c r="C110" s="49"/>
      <c r="D110" s="50"/>
      <c r="E110" s="11"/>
      <c r="F110" s="11"/>
      <c r="G110" s="8"/>
      <c r="H110" s="9">
        <v>0.65</v>
      </c>
      <c r="I110" s="10">
        <f>I109*65/100</f>
        <v>5824</v>
      </c>
    </row>
    <row r="111" spans="5:9" ht="12.75">
      <c r="E111" s="12" t="s">
        <v>5</v>
      </c>
      <c r="F111" s="8"/>
      <c r="G111" s="8"/>
      <c r="H111" s="9">
        <v>0.35</v>
      </c>
      <c r="I111" s="8">
        <f>I109*35/100</f>
        <v>3136</v>
      </c>
    </row>
    <row r="112" spans="2:9" ht="12.75">
      <c r="B112" s="51" t="s">
        <v>10</v>
      </c>
      <c r="C112" s="52"/>
      <c r="D112" s="53"/>
      <c r="E112" s="15">
        <f>C5</f>
        <v>12.3719</v>
      </c>
      <c r="F112" s="8">
        <v>12</v>
      </c>
      <c r="G112" s="8"/>
      <c r="H112" s="8"/>
      <c r="I112" s="10">
        <f>I111*E112*F112</f>
        <v>465579.3408</v>
      </c>
    </row>
    <row r="115" spans="5:6" ht="12.75">
      <c r="E115" s="7"/>
      <c r="F115" s="7">
        <f>I110</f>
        <v>5824</v>
      </c>
    </row>
    <row r="116" spans="5:8" ht="12.75">
      <c r="E116" s="13" t="s">
        <v>7</v>
      </c>
      <c r="F116" s="7">
        <v>0</v>
      </c>
      <c r="G116" s="43"/>
      <c r="H116" s="43"/>
    </row>
    <row r="117" spans="5:9" ht="12.75">
      <c r="E117" s="7"/>
      <c r="F117" s="14">
        <f>SUM(F115:F116)</f>
        <v>5824</v>
      </c>
      <c r="G117" s="43"/>
      <c r="H117" s="43"/>
      <c r="I117" s="2"/>
    </row>
    <row r="118" spans="5:8" ht="12.75">
      <c r="E118" s="13" t="s">
        <v>6</v>
      </c>
      <c r="F118" s="7">
        <f>F117*15%</f>
        <v>873.6</v>
      </c>
      <c r="H118" s="4"/>
    </row>
    <row r="119" spans="2:9" ht="12.75">
      <c r="B119" s="4"/>
      <c r="E119" s="7"/>
      <c r="F119" s="14">
        <f>SUM(F117:F118)</f>
        <v>6697.6</v>
      </c>
      <c r="I119" s="2"/>
    </row>
    <row r="120" spans="3:8" ht="12.75">
      <c r="C120" s="2"/>
      <c r="E120" s="13" t="s">
        <v>8</v>
      </c>
      <c r="F120" s="7">
        <v>0</v>
      </c>
      <c r="H120" s="5"/>
    </row>
    <row r="121" spans="2:9" ht="12.75">
      <c r="B121" s="4"/>
      <c r="E121" s="7"/>
      <c r="F121" s="14">
        <f>SUM(F119:F120)</f>
        <v>6697.6</v>
      </c>
      <c r="I121" s="2"/>
    </row>
    <row r="122" spans="3:12" ht="12.75">
      <c r="C122" s="2"/>
      <c r="E122" s="7" t="s">
        <v>34</v>
      </c>
      <c r="F122" s="16">
        <v>0</v>
      </c>
      <c r="G122" s="28"/>
      <c r="H122" s="28"/>
      <c r="I122" s="28"/>
      <c r="J122" s="26"/>
      <c r="K122" s="26"/>
      <c r="L122" s="26"/>
    </row>
    <row r="123" spans="2:12" ht="12.75">
      <c r="B123" s="5"/>
      <c r="E123" s="7"/>
      <c r="F123" s="14">
        <f>SUM(F121:F122)</f>
        <v>6697.6</v>
      </c>
      <c r="G123" s="28"/>
      <c r="H123" s="28"/>
      <c r="I123" s="28"/>
      <c r="J123" s="26"/>
      <c r="K123" s="26"/>
      <c r="L123" s="26"/>
    </row>
    <row r="124" spans="2:12" ht="12.75">
      <c r="B124" s="5"/>
      <c r="E124" s="20" t="s">
        <v>35</v>
      </c>
      <c r="F124" s="14">
        <v>0</v>
      </c>
      <c r="G124" s="28"/>
      <c r="H124" s="28"/>
      <c r="I124" s="28"/>
      <c r="J124" s="26"/>
      <c r="K124" s="26"/>
      <c r="L124" s="26"/>
    </row>
    <row r="125" spans="2:12" ht="12.75">
      <c r="B125" s="5"/>
      <c r="E125" s="7"/>
      <c r="F125" s="14">
        <f>F123+F124</f>
        <v>6697.6</v>
      </c>
      <c r="G125" s="28"/>
      <c r="H125" s="28"/>
      <c r="I125" s="28"/>
      <c r="J125" s="26"/>
      <c r="K125" s="26"/>
      <c r="L125" s="26"/>
    </row>
    <row r="126" spans="2:12" ht="12.75">
      <c r="B126" s="5"/>
      <c r="E126" s="20" t="s">
        <v>43</v>
      </c>
      <c r="F126" s="14">
        <f>F125*10/100</f>
        <v>669.76</v>
      </c>
      <c r="G126" s="28"/>
      <c r="H126" s="28"/>
      <c r="I126" s="28"/>
      <c r="J126" s="26"/>
      <c r="K126" s="26"/>
      <c r="L126" s="26"/>
    </row>
    <row r="127" spans="2:12" ht="12.75">
      <c r="B127" s="5"/>
      <c r="E127" s="7"/>
      <c r="F127" s="14">
        <f>F126+F125</f>
        <v>7367.360000000001</v>
      </c>
      <c r="G127" s="28"/>
      <c r="H127" s="28"/>
      <c r="I127" s="28"/>
      <c r="J127" s="26"/>
      <c r="K127" s="26"/>
      <c r="L127" s="26"/>
    </row>
    <row r="128" spans="2:12" ht="12.75">
      <c r="B128" s="5"/>
      <c r="E128" s="7" t="s">
        <v>39</v>
      </c>
      <c r="F128" s="14">
        <f>F127*10/100</f>
        <v>736.7360000000001</v>
      </c>
      <c r="G128" s="28"/>
      <c r="H128" s="28"/>
      <c r="I128" s="28"/>
      <c r="J128" s="26"/>
      <c r="K128" s="26"/>
      <c r="L128" s="26"/>
    </row>
    <row r="129" spans="3:12" ht="12.75">
      <c r="C129" s="2"/>
      <c r="E129" s="7"/>
      <c r="F129" s="7">
        <f>F127+F128</f>
        <v>8104.0960000000005</v>
      </c>
      <c r="G129" s="28"/>
      <c r="H129" s="28"/>
      <c r="I129" s="28"/>
      <c r="J129" s="26"/>
      <c r="K129" s="26"/>
      <c r="L129" s="26"/>
    </row>
    <row r="130" spans="3:12" ht="12.75">
      <c r="C130" s="2"/>
      <c r="E130" s="7" t="s">
        <v>44</v>
      </c>
      <c r="F130" s="7">
        <f>F129*15%</f>
        <v>1215.6144</v>
      </c>
      <c r="G130" s="28"/>
      <c r="H130" s="28"/>
      <c r="I130" s="28"/>
      <c r="J130" s="26"/>
      <c r="K130" s="26"/>
      <c r="L130" s="26"/>
    </row>
    <row r="131" spans="3:12" ht="12.75">
      <c r="C131" s="2"/>
      <c r="E131" s="7"/>
      <c r="F131" s="7">
        <f>F129+F130</f>
        <v>9319.7104</v>
      </c>
      <c r="G131" s="28"/>
      <c r="H131" s="28"/>
      <c r="I131" s="28"/>
      <c r="J131" s="26"/>
      <c r="K131" s="26"/>
      <c r="L131" s="26"/>
    </row>
    <row r="132" spans="3:12" ht="12.75">
      <c r="C132" s="2"/>
      <c r="E132" s="7" t="s">
        <v>45</v>
      </c>
      <c r="F132" s="7">
        <f>F131*10/100</f>
        <v>931.9710399999999</v>
      </c>
      <c r="G132" s="28"/>
      <c r="H132" s="28"/>
      <c r="I132" s="28"/>
      <c r="J132" s="26"/>
      <c r="K132" s="26"/>
      <c r="L132" s="26"/>
    </row>
    <row r="133" spans="3:12" ht="12.75">
      <c r="C133" s="2"/>
      <c r="E133" s="7"/>
      <c r="F133" s="7">
        <f>SUM(F131:F132)</f>
        <v>10251.68144</v>
      </c>
      <c r="G133" s="28"/>
      <c r="H133" s="28"/>
      <c r="I133" s="28"/>
      <c r="J133" s="26"/>
      <c r="K133" s="26"/>
      <c r="L133" s="26"/>
    </row>
    <row r="134" spans="3:12" ht="12.75">
      <c r="C134" s="2"/>
      <c r="E134" s="7" t="s">
        <v>17</v>
      </c>
      <c r="F134" s="7">
        <f>C6</f>
        <v>0</v>
      </c>
      <c r="G134" s="27"/>
      <c r="H134" s="27"/>
      <c r="I134" s="27"/>
      <c r="J134" s="26"/>
      <c r="K134" s="26"/>
      <c r="L134" s="26"/>
    </row>
    <row r="135" spans="2:6" ht="12.75">
      <c r="B135" s="4"/>
      <c r="E135" s="7" t="s">
        <v>46</v>
      </c>
      <c r="F135" s="14">
        <f>SUM(F133:F134)</f>
        <v>10251.68144</v>
      </c>
    </row>
    <row r="136" ht="12.75">
      <c r="C136" s="2"/>
    </row>
    <row r="137" spans="1:6" ht="15.75">
      <c r="A137" s="32" t="s">
        <v>31</v>
      </c>
      <c r="B137" s="21"/>
      <c r="C137" t="s">
        <v>32</v>
      </c>
      <c r="D137" s="23">
        <v>42011</v>
      </c>
      <c r="E137" s="29" t="s">
        <v>4</v>
      </c>
      <c r="F137" s="22"/>
    </row>
    <row r="138" spans="1:6" ht="15.75">
      <c r="A138" s="21" t="s">
        <v>37</v>
      </c>
      <c r="B138" s="21"/>
      <c r="C138" s="24">
        <f>F117*25/100</f>
        <v>1456</v>
      </c>
      <c r="D138" s="25">
        <f>C138*25/100</f>
        <v>364</v>
      </c>
      <c r="E138" s="30">
        <f>SUM(C138:D138)</f>
        <v>1820</v>
      </c>
      <c r="F138" s="22"/>
    </row>
    <row r="139" spans="1:6" ht="15.75">
      <c r="A139" s="21" t="s">
        <v>38</v>
      </c>
      <c r="B139" s="22"/>
      <c r="C139" s="24">
        <f>F117*20/100</f>
        <v>1164.8</v>
      </c>
      <c r="D139" s="25">
        <f>C139*25/100</f>
        <v>291.2</v>
      </c>
      <c r="E139" s="31">
        <f>SUM(C139:D139)</f>
        <v>1456</v>
      </c>
      <c r="F139" s="22"/>
    </row>
    <row r="140" spans="2:6" ht="15">
      <c r="B140" s="22"/>
      <c r="C140" s="22"/>
      <c r="D140" s="22"/>
      <c r="E140" s="22"/>
      <c r="F140" s="22"/>
    </row>
    <row r="141" spans="1:6" ht="15.75">
      <c r="A141" s="33" t="s">
        <v>33</v>
      </c>
      <c r="B141" s="22"/>
      <c r="C141" s="22"/>
      <c r="D141" s="22"/>
      <c r="E141" s="22"/>
      <c r="F141" s="22"/>
    </row>
    <row r="142" spans="1:6" ht="15.75">
      <c r="A142" s="21" t="s">
        <v>37</v>
      </c>
      <c r="B142" s="21"/>
      <c r="C142" s="22"/>
      <c r="D142" s="22"/>
      <c r="E142" s="31">
        <f>F135+E138</f>
        <v>12071.68144</v>
      </c>
      <c r="F142" s="22"/>
    </row>
    <row r="143" spans="1:6" ht="15.75">
      <c r="A143" s="21" t="s">
        <v>38</v>
      </c>
      <c r="B143" s="22"/>
      <c r="C143" s="22"/>
      <c r="D143" s="22"/>
      <c r="E143" s="31">
        <f>F135+E139</f>
        <v>11707.68144</v>
      </c>
      <c r="F143" s="22"/>
    </row>
    <row r="144" spans="2:6" ht="15">
      <c r="B144" s="22"/>
      <c r="C144" s="22"/>
      <c r="D144" s="22"/>
      <c r="E144" s="22"/>
      <c r="F144" s="22"/>
    </row>
  </sheetData>
  <sheetProtection/>
  <mergeCells count="37">
    <mergeCell ref="E11:F11"/>
    <mergeCell ref="A12:B12"/>
    <mergeCell ref="A15:B15"/>
    <mergeCell ref="G116:H116"/>
    <mergeCell ref="A13:B13"/>
    <mergeCell ref="A14:B14"/>
    <mergeCell ref="E13:F13"/>
    <mergeCell ref="E14:F14"/>
    <mergeCell ref="A2:B2"/>
    <mergeCell ref="A1:L1"/>
    <mergeCell ref="K6:L6"/>
    <mergeCell ref="D3:L3"/>
    <mergeCell ref="D4:L4"/>
    <mergeCell ref="D5:L5"/>
    <mergeCell ref="D2:L2"/>
    <mergeCell ref="A6:B6"/>
    <mergeCell ref="E6:G6"/>
    <mergeCell ref="L7:L8"/>
    <mergeCell ref="A85:D85"/>
    <mergeCell ref="A3:B3"/>
    <mergeCell ref="A4:B4"/>
    <mergeCell ref="A5:B5"/>
    <mergeCell ref="A8:C8"/>
    <mergeCell ref="A9:B9"/>
    <mergeCell ref="A10:B10"/>
    <mergeCell ref="A11:B11"/>
    <mergeCell ref="E12:F12"/>
    <mergeCell ref="G117:H117"/>
    <mergeCell ref="E106:I106"/>
    <mergeCell ref="B109:D110"/>
    <mergeCell ref="B112:D112"/>
    <mergeCell ref="K7:K8"/>
    <mergeCell ref="E15:F15"/>
    <mergeCell ref="E7:G7"/>
    <mergeCell ref="A7:C7"/>
    <mergeCell ref="E9:F9"/>
    <mergeCell ref="E10:F10"/>
  </mergeCells>
  <hyperlinks>
    <hyperlink ref="E6" r:id="rId1" display="www.glxspace.com"/>
  </hyperlinks>
  <printOptions/>
  <pageMargins left="0.75" right="0.75" top="1" bottom="1" header="0.5" footer="0.5"/>
  <pageSetup horizontalDpi="120" verticalDpi="12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Govt. High School Mozang, Lahore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Saeed Ahmed</dc:creator>
  <cp:keywords/>
  <dc:description/>
  <cp:lastModifiedBy>Muhammad Arshad</cp:lastModifiedBy>
  <dcterms:created xsi:type="dcterms:W3CDTF">2011-09-29T05:48:23Z</dcterms:created>
  <dcterms:modified xsi:type="dcterms:W3CDTF">2018-09-08T08:44:53Z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