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75" activeTab="0"/>
  </bookViews>
  <sheets>
    <sheet name="Pension &amp; Commute 2021 Federal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<sst xmlns="http://schemas.openxmlformats.org/spreadsheetml/2006/main" count="65" uniqueCount="55">
  <si>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</si>
  <si>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</si>
  <si>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</si>
  <si>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</si>
  <si>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</si>
  <si>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</si>
  <si>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</si>
  <si>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</si>
  <si>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</si>
  <si>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</si>
  <si>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</si>
  <si>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</si>
  <si>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</si>
  <si>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</si>
  <si>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</si>
  <si>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</si>
  <si>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</si>
  <si>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</si>
  <si>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</si>
  <si>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</si>
  <si>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</si>
  <si>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</si>
  <si>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</si>
  <si>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</si>
  <si>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</si>
  <si>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</si>
  <si>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</si>
  <si>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</si>
  <si>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</si>
  <si>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</si>
  <si>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</si>
  <si>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</si>
  <si>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</si>
  <si>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</si>
  <si>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</si>
  <si>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1/7/2015 7.5%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</si>
  <si>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</si>
  <si>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</si>
  <si>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</si>
  <si>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</si>
  <si>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</si>
  <si>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</si>
  <si>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</si>
  <si>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</si>
  <si>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01-07-2018 (10%)</t>
  </si>
  <si>
    <t>Total Pension (ex Medical)</t>
  </si>
  <si>
    <t>If the service is 6 months or more than a full year then one year will be added in it (Don’t Enter more than 30 if the service exceeds 30 years)</t>
  </si>
  <si>
    <t xml:space="preserve">Note: </t>
  </si>
  <si>
    <t>Only Enter Basic Pay, Total Service &amp; Age Rate</t>
  </si>
  <si>
    <t>01-07-2019 (10%)</t>
  </si>
  <si>
    <t>01-07-2021 (10%)</t>
  </si>
  <si>
    <t>01-07-2022 (15%)</t>
  </si>
  <si>
    <r>
      <t xml:space="preserve">Pension &amp; Commute Calculation wef </t>
    </r>
    <r>
      <rPr>
        <sz val="18"/>
        <color indexed="10"/>
        <rFont val="Arial"/>
        <family val="2"/>
      </rPr>
      <t>July 2023</t>
    </r>
    <r>
      <rPr>
        <sz val="18"/>
        <rFont val="Arial"/>
        <family val="2"/>
      </rPr>
      <t xml:space="preserve"> Alongwith Increases in Pension in Various Years</t>
    </r>
  </si>
  <si>
    <t>Federal and Balochistan Government Pensioners wef 1st July 2023</t>
  </si>
  <si>
    <t>01-07-2023 (17.5%)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</si>
</sst>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8"/>
      <color indexed="53"/>
      <name val="Arial"/>
      <family val="2"/>
    </font>
    <font>
      <b/>
      <sz val="1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sz val="14"/>
      <color rgb="FFFFFF00"/>
      <name val="Arial"/>
      <family val="2"/>
    </font>
    <font>
      <sz val="10"/>
      <color rgb="FFFFFF00"/>
      <name val="Arial"/>
      <family val="2"/>
    </font>
    <font>
      <sz val="18"/>
      <color theme="9" tint="-0.24997000396251678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b/>
      <sz val="16"/>
      <color rgb="FF00B0F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32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9" fontId="3" fillId="10" borderId="10" xfId="0" applyNumberFormat="1" applyFont="1" applyFill="1" applyBorder="1" applyAlignment="1" applyProtection="1">
      <alignment/>
      <protection locked="0"/>
    </xf>
    <xf numFmtId="0" fontId="4" fillId="10" borderId="10" xfId="0" applyFont="1" applyFill="1" applyBorder="1" applyAlignment="1" applyProtection="1">
      <alignment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10" borderId="0" xfId="0" applyFont="1" applyFill="1" applyAlignment="1" applyProtection="1">
      <alignment/>
      <protection locked="0"/>
    </xf>
    <xf numFmtId="9" fontId="3" fillId="10" borderId="0" xfId="0" applyNumberFormat="1" applyFont="1" applyFill="1" applyAlignment="1" applyProtection="1">
      <alignment/>
      <protection locked="0"/>
    </xf>
    <xf numFmtId="0" fontId="4" fillId="1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14" fontId="3" fillId="1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14" fontId="15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0" fillId="32" borderId="10" xfId="0" applyFont="1" applyFill="1" applyBorder="1" applyAlignment="1" applyProtection="1">
      <alignment horizontal="center"/>
      <protection/>
    </xf>
    <xf numFmtId="2" fontId="11" fillId="36" borderId="10" xfId="0" applyNumberFormat="1" applyFont="1" applyFill="1" applyBorder="1" applyAlignment="1" applyProtection="1">
      <alignment/>
      <protection/>
    </xf>
    <xf numFmtId="2" fontId="11" fillId="37" borderId="10" xfId="0" applyNumberFormat="1" applyFont="1" applyFill="1" applyBorder="1" applyAlignment="1" applyProtection="1">
      <alignment/>
      <protection/>
    </xf>
    <xf numFmtId="2" fontId="11" fillId="3" borderId="10" xfId="0" applyNumberFormat="1" applyFont="1" applyFill="1" applyBorder="1" applyAlignment="1" applyProtection="1">
      <alignment/>
      <protection/>
    </xf>
    <xf numFmtId="2" fontId="11" fillId="5" borderId="10" xfId="0" applyNumberFormat="1" applyFont="1" applyFill="1" applyBorder="1" applyAlignment="1" applyProtection="1">
      <alignment/>
      <protection/>
    </xf>
    <xf numFmtId="2" fontId="60" fillId="38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61" fillId="38" borderId="10" xfId="0" applyFont="1" applyFill="1" applyBorder="1" applyAlignment="1" applyProtection="1">
      <alignment horizontal="left"/>
      <protection/>
    </xf>
    <xf numFmtId="0" fontId="11" fillId="36" borderId="10" xfId="0" applyFont="1" applyFill="1" applyBorder="1" applyAlignment="1" applyProtection="1">
      <alignment horizontal="left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2" fillId="39" borderId="15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 wrapText="1"/>
      <protection locked="0"/>
    </xf>
    <xf numFmtId="0" fontId="0" fillId="33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0" fillId="41" borderId="10" xfId="0" applyFill="1" applyBorder="1" applyAlignment="1" applyProtection="1">
      <alignment horizontal="center"/>
      <protection locked="0"/>
    </xf>
    <xf numFmtId="0" fontId="0" fillId="18" borderId="10" xfId="0" applyFill="1" applyBorder="1" applyAlignment="1" applyProtection="1">
      <alignment horizontal="center"/>
      <protection locked="0"/>
    </xf>
    <xf numFmtId="0" fontId="10" fillId="32" borderId="10" xfId="0" applyFont="1" applyFill="1" applyBorder="1" applyAlignment="1" applyProtection="1">
      <alignment horizontal="center"/>
      <protection/>
    </xf>
    <xf numFmtId="0" fontId="11" fillId="32" borderId="10" xfId="0" applyFont="1" applyFill="1" applyBorder="1" applyAlignment="1" applyProtection="1">
      <alignment horizontal="center"/>
      <protection locked="0"/>
    </xf>
    <xf numFmtId="0" fontId="12" fillId="42" borderId="0" xfId="0" applyFont="1" applyFill="1" applyAlignment="1" applyProtection="1">
      <alignment horizontal="center"/>
      <protection locked="0"/>
    </xf>
    <xf numFmtId="0" fontId="7" fillId="43" borderId="10" xfId="0" applyFont="1" applyFill="1" applyBorder="1" applyAlignment="1" applyProtection="1">
      <alignment horizontal="center"/>
      <protection locked="0"/>
    </xf>
    <xf numFmtId="0" fontId="0" fillId="42" borderId="0" xfId="0" applyFont="1" applyFill="1" applyBorder="1" applyAlignment="1" applyProtection="1">
      <alignment horizontal="left" wrapText="1"/>
      <protection locked="0"/>
    </xf>
    <xf numFmtId="0" fontId="0" fillId="42" borderId="22" xfId="0" applyFont="1" applyFill="1" applyBorder="1" applyAlignment="1" applyProtection="1">
      <alignment horizontal="left" wrapText="1"/>
      <protection locked="0"/>
    </xf>
    <xf numFmtId="0" fontId="0" fillId="41" borderId="0" xfId="0" applyFont="1" applyFill="1" applyBorder="1" applyAlignment="1" applyProtection="1">
      <alignment horizontal="left" wrapText="1"/>
      <protection locked="0"/>
    </xf>
    <xf numFmtId="0" fontId="0" fillId="41" borderId="0" xfId="0" applyFont="1" applyFill="1" applyBorder="1" applyAlignment="1" applyProtection="1">
      <alignment horizontal="left" wrapText="1"/>
      <protection locked="0"/>
    </xf>
    <xf numFmtId="0" fontId="0" fillId="41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4" borderId="10" xfId="0" applyFill="1" applyBorder="1" applyAlignment="1" applyProtection="1">
      <alignment horizontal="center"/>
      <protection/>
    </xf>
    <xf numFmtId="0" fontId="11" fillId="3" borderId="10" xfId="0" applyFont="1" applyFill="1" applyBorder="1" applyAlignment="1" applyProtection="1">
      <alignment horizontal="left"/>
      <protection/>
    </xf>
    <xf numFmtId="0" fontId="11" fillId="5" borderId="10" xfId="0" applyFont="1" applyFill="1" applyBorder="1" applyAlignment="1" applyProtection="1">
      <alignment horizontal="left"/>
      <protection/>
    </xf>
    <xf numFmtId="0" fontId="63" fillId="5" borderId="10" xfId="0" applyFont="1" applyFill="1" applyBorder="1" applyAlignment="1" applyProtection="1">
      <alignment horizontal="center"/>
      <protection/>
    </xf>
    <xf numFmtId="0" fontId="64" fillId="5" borderId="10" xfId="0" applyFont="1" applyFill="1" applyBorder="1" applyAlignment="1" applyProtection="1">
      <alignment horizontal="center"/>
      <protection/>
    </xf>
    <xf numFmtId="0" fontId="63" fillId="5" borderId="17" xfId="0" applyFont="1" applyFill="1" applyBorder="1" applyAlignment="1" applyProtection="1">
      <alignment horizontal="left"/>
      <protection/>
    </xf>
    <xf numFmtId="0" fontId="63" fillId="5" borderId="19" xfId="0" applyFont="1" applyFill="1" applyBorder="1" applyAlignment="1" applyProtection="1">
      <alignment horizontal="left"/>
      <protection/>
    </xf>
    <xf numFmtId="0" fontId="64" fillId="5" borderId="17" xfId="0" applyFont="1" applyFill="1" applyBorder="1" applyAlignment="1" applyProtection="1">
      <alignment horizontal="center"/>
      <protection/>
    </xf>
    <xf numFmtId="0" fontId="64" fillId="5" borderId="19" xfId="0" applyFont="1" applyFill="1" applyBorder="1" applyAlignment="1" applyProtection="1">
      <alignment horizontal="center"/>
      <protection/>
    </xf>
    <xf numFmtId="0" fontId="65" fillId="45" borderId="10" xfId="0" applyFont="1" applyFill="1" applyBorder="1" applyAlignment="1" applyProtection="1">
      <alignment horizontal="center"/>
      <protection/>
    </xf>
    <xf numFmtId="0" fontId="65" fillId="45" borderId="15" xfId="0" applyFont="1" applyFill="1" applyBorder="1" applyAlignment="1" applyProtection="1">
      <alignment horizontal="center"/>
      <protection/>
    </xf>
    <xf numFmtId="0" fontId="3" fillId="42" borderId="0" xfId="0" applyFont="1" applyFill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26">
      <selection activeCell="E152" sqref="E152"/>
    </sheetView>
  </sheetViews>
  <sheetFormatPr defaultColWidth="9.140625" defaultRowHeight="12.75"/>
  <cols>
    <col min="1" max="1" width="10.8515625" style="3" customWidth="1"/>
    <col min="2" max="2" width="13.140625" style="3" customWidth="1"/>
    <col min="3" max="3" width="17.57421875" style="3" customWidth="1"/>
    <col min="4" max="4" width="10.140625" style="3" bestFit="1" customWidth="1"/>
    <col min="5" max="5" width="24.57421875" style="3" customWidth="1"/>
    <col min="6" max="6" width="9.421875" style="3" bestFit="1" customWidth="1"/>
    <col min="7" max="7" width="16.28125" style="3" bestFit="1" customWidth="1"/>
    <col min="8" max="8" width="10.421875" style="3" bestFit="1" customWidth="1"/>
    <col min="9" max="10" width="9.140625" style="3" customWidth="1"/>
    <col min="11" max="11" width="12.140625" style="3" customWidth="1"/>
    <col min="12" max="12" width="11.140625" style="3" customWidth="1"/>
    <col min="13" max="16384" width="9.140625" style="3" customWidth="1"/>
  </cols>
  <sheetData>
    <row r="1" spans="1:12" ht="23.2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3.2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2.5" customHeight="1">
      <c r="A3" s="72" t="s">
        <v>25</v>
      </c>
      <c r="B3" s="72"/>
      <c r="C3" s="2" t="s">
        <v>24</v>
      </c>
      <c r="D3" s="72" t="s">
        <v>26</v>
      </c>
      <c r="E3" s="72"/>
      <c r="F3" s="72"/>
      <c r="G3" s="72"/>
      <c r="H3" s="72"/>
      <c r="I3" s="72"/>
      <c r="J3" s="72"/>
      <c r="K3" s="72"/>
      <c r="L3" s="72"/>
    </row>
    <row r="4" spans="1:12" ht="33.75" customHeight="1">
      <c r="A4" s="68" t="s">
        <v>13</v>
      </c>
      <c r="B4" s="68"/>
      <c r="C4" s="6">
        <v>31660</v>
      </c>
      <c r="D4" s="75" t="s">
        <v>27</v>
      </c>
      <c r="E4" s="75"/>
      <c r="F4" s="75"/>
      <c r="G4" s="75"/>
      <c r="H4" s="75"/>
      <c r="I4" s="75"/>
      <c r="J4" s="75"/>
      <c r="K4" s="75"/>
      <c r="L4" s="76"/>
    </row>
    <row r="5" spans="1:12" ht="33" customHeight="1">
      <c r="A5" s="69" t="s">
        <v>14</v>
      </c>
      <c r="B5" s="69"/>
      <c r="C5" s="6">
        <v>30</v>
      </c>
      <c r="D5" s="77" t="s">
        <v>46</v>
      </c>
      <c r="E5" s="78"/>
      <c r="F5" s="78"/>
      <c r="G5" s="78"/>
      <c r="H5" s="78"/>
      <c r="I5" s="78"/>
      <c r="J5" s="78"/>
      <c r="K5" s="78"/>
      <c r="L5" s="79"/>
    </row>
    <row r="6" spans="1:12" ht="34.5" customHeight="1">
      <c r="A6" s="70" t="s">
        <v>15</v>
      </c>
      <c r="B6" s="70"/>
      <c r="C6" s="4">
        <v>12.3719</v>
      </c>
      <c r="D6" s="80" t="s">
        <v>18</v>
      </c>
      <c r="E6" s="80"/>
      <c r="F6" s="80"/>
      <c r="G6" s="80"/>
      <c r="H6" s="80"/>
      <c r="I6" s="80"/>
      <c r="J6" s="80"/>
      <c r="K6" s="80"/>
      <c r="L6" s="81"/>
    </row>
    <row r="7" spans="1:12" ht="21.75" customHeight="1">
      <c r="A7" s="82" t="s">
        <v>16</v>
      </c>
      <c r="B7" s="82"/>
      <c r="C7" s="38">
        <v>0</v>
      </c>
      <c r="D7" s="1"/>
      <c r="H7" s="1"/>
      <c r="I7" s="1"/>
      <c r="J7" s="1"/>
      <c r="K7" s="74" t="s">
        <v>12</v>
      </c>
      <c r="L7" s="74"/>
    </row>
    <row r="8" spans="1:12" ht="25.5" customHeight="1">
      <c r="A8" s="91" t="s">
        <v>29</v>
      </c>
      <c r="B8" s="91"/>
      <c r="C8" s="91"/>
      <c r="D8" s="1"/>
      <c r="E8" s="92" t="s">
        <v>28</v>
      </c>
      <c r="F8" s="92"/>
      <c r="G8" s="92"/>
      <c r="H8" s="1"/>
      <c r="I8" s="45"/>
      <c r="J8" s="1"/>
      <c r="K8" s="57" t="s">
        <v>2</v>
      </c>
      <c r="L8" s="65" t="s">
        <v>3</v>
      </c>
    </row>
    <row r="9" spans="1:12" ht="18">
      <c r="A9" s="71" t="s">
        <v>19</v>
      </c>
      <c r="B9" s="71"/>
      <c r="C9" s="71"/>
      <c r="D9" s="1"/>
      <c r="E9" s="39" t="s">
        <v>19</v>
      </c>
      <c r="F9" s="39"/>
      <c r="G9" s="39"/>
      <c r="H9" s="62" t="s">
        <v>36</v>
      </c>
      <c r="I9" s="63"/>
      <c r="J9" s="63"/>
      <c r="K9" s="58"/>
      <c r="L9" s="66"/>
    </row>
    <row r="10" spans="1:12" ht="18">
      <c r="A10" s="60" t="s">
        <v>20</v>
      </c>
      <c r="B10" s="60"/>
      <c r="C10" s="40">
        <f>I110</f>
        <v>22162</v>
      </c>
      <c r="D10" s="1"/>
      <c r="E10" s="60" t="s">
        <v>20</v>
      </c>
      <c r="F10" s="60"/>
      <c r="G10" s="40">
        <f>C10</f>
        <v>22162</v>
      </c>
      <c r="H10" s="45"/>
      <c r="I10" s="1"/>
      <c r="J10" s="1"/>
      <c r="K10" s="4">
        <v>20</v>
      </c>
      <c r="L10" s="4">
        <v>40.5043</v>
      </c>
    </row>
    <row r="11" spans="1:12" ht="18">
      <c r="A11" s="61" t="s">
        <v>21</v>
      </c>
      <c r="B11" s="61"/>
      <c r="C11" s="41">
        <f>I111</f>
        <v>14405.3</v>
      </c>
      <c r="D11" s="1"/>
      <c r="E11" s="61" t="s">
        <v>21</v>
      </c>
      <c r="F11" s="61"/>
      <c r="G11" s="41">
        <f>C11</f>
        <v>14405.3</v>
      </c>
      <c r="H11" s="45"/>
      <c r="I11" s="1"/>
      <c r="J11" s="1"/>
      <c r="K11" s="4">
        <v>21</v>
      </c>
      <c r="L11" s="4">
        <v>39.7341</v>
      </c>
    </row>
    <row r="12" spans="1:12" ht="18">
      <c r="A12" s="83" t="s">
        <v>22</v>
      </c>
      <c r="B12" s="83"/>
      <c r="C12" s="42">
        <f>I112</f>
        <v>7756.7</v>
      </c>
      <c r="D12" s="1"/>
      <c r="E12" s="83" t="s">
        <v>22</v>
      </c>
      <c r="F12" s="83"/>
      <c r="G12" s="42">
        <f>C12</f>
        <v>7756.7</v>
      </c>
      <c r="H12" s="1"/>
      <c r="I12" s="1"/>
      <c r="J12" s="1"/>
      <c r="K12" s="4">
        <v>22</v>
      </c>
      <c r="L12" s="4">
        <v>38.9653</v>
      </c>
    </row>
    <row r="13" spans="1:12" ht="18">
      <c r="A13" s="84" t="s">
        <v>23</v>
      </c>
      <c r="B13" s="84"/>
      <c r="C13" s="43">
        <f>I113</f>
        <v>1151581.4007599999</v>
      </c>
      <c r="D13" s="1"/>
      <c r="E13" s="84" t="s">
        <v>23</v>
      </c>
      <c r="F13" s="84"/>
      <c r="G13" s="43">
        <f>C13</f>
        <v>1151581.4007599999</v>
      </c>
      <c r="H13" s="1"/>
      <c r="I13" s="1"/>
      <c r="J13" s="1"/>
      <c r="K13" s="4">
        <v>23</v>
      </c>
      <c r="L13" s="4">
        <v>38.1974</v>
      </c>
    </row>
    <row r="14" spans="1:12" ht="18">
      <c r="A14" s="85" t="s">
        <v>41</v>
      </c>
      <c r="B14" s="85"/>
      <c r="C14" s="43">
        <f>F144</f>
        <v>24063.80605890625</v>
      </c>
      <c r="D14" s="1"/>
      <c r="E14" s="87" t="s">
        <v>41</v>
      </c>
      <c r="F14" s="88"/>
      <c r="G14" s="43">
        <f>F144</f>
        <v>24063.80605890625</v>
      </c>
      <c r="H14" s="1"/>
      <c r="I14" s="1"/>
      <c r="J14" s="1"/>
      <c r="K14" s="4">
        <v>24</v>
      </c>
      <c r="L14" s="4">
        <v>37.4307</v>
      </c>
    </row>
    <row r="15" spans="1:12" ht="18">
      <c r="A15" s="86" t="s">
        <v>42</v>
      </c>
      <c r="B15" s="86"/>
      <c r="C15" s="43">
        <f>E148</f>
        <v>3601.325</v>
      </c>
      <c r="D15" s="1"/>
      <c r="E15" s="89" t="s">
        <v>42</v>
      </c>
      <c r="F15" s="90"/>
      <c r="G15" s="43">
        <f>E147</f>
        <v>4501.65625</v>
      </c>
      <c r="H15" s="1"/>
      <c r="I15" s="1"/>
      <c r="J15" s="1"/>
      <c r="K15" s="4">
        <v>25</v>
      </c>
      <c r="L15" s="4">
        <v>36.6651</v>
      </c>
    </row>
    <row r="16" spans="1:12" ht="18">
      <c r="A16" s="59" t="s">
        <v>43</v>
      </c>
      <c r="B16" s="59"/>
      <c r="C16" s="44">
        <f>E152</f>
        <v>27665.131058906252</v>
      </c>
      <c r="D16" s="1"/>
      <c r="E16" s="59" t="s">
        <v>43</v>
      </c>
      <c r="F16" s="59"/>
      <c r="G16" s="44">
        <f>E151</f>
        <v>28565.46230890625</v>
      </c>
      <c r="H16" s="1"/>
      <c r="I16" s="1"/>
      <c r="J16" s="1"/>
      <c r="K16" s="4">
        <v>26</v>
      </c>
      <c r="L16" s="4">
        <v>35.9006</v>
      </c>
    </row>
    <row r="17" spans="11:12" ht="12.75">
      <c r="K17" s="4">
        <v>27</v>
      </c>
      <c r="L17" s="4">
        <v>35.1372</v>
      </c>
    </row>
    <row r="18" spans="11:12" ht="12.75">
      <c r="K18" s="4">
        <v>28</v>
      </c>
      <c r="L18" s="4">
        <v>34.375</v>
      </c>
    </row>
    <row r="19" spans="11:12" ht="12.75">
      <c r="K19" s="4">
        <v>29</v>
      </c>
      <c r="L19" s="4">
        <v>33.6143</v>
      </c>
    </row>
    <row r="20" spans="1:12" ht="26.25">
      <c r="A20" s="5" t="s">
        <v>47</v>
      </c>
      <c r="B20" s="5" t="s">
        <v>48</v>
      </c>
      <c r="C20" s="5"/>
      <c r="D20" s="5"/>
      <c r="K20" s="4">
        <v>30</v>
      </c>
      <c r="L20" s="4">
        <v>32.8071</v>
      </c>
    </row>
    <row r="21" spans="11:12" ht="12.75">
      <c r="K21" s="4">
        <v>31</v>
      </c>
      <c r="L21" s="4">
        <v>32.0974</v>
      </c>
    </row>
    <row r="22" spans="11:12" ht="12.75">
      <c r="K22" s="4">
        <v>32</v>
      </c>
      <c r="L22" s="4">
        <v>31.3412</v>
      </c>
    </row>
    <row r="23" spans="11:12" ht="12.75">
      <c r="K23" s="4">
        <v>33</v>
      </c>
      <c r="L23" s="4">
        <v>30.5869</v>
      </c>
    </row>
    <row r="24" spans="11:12" ht="12.75">
      <c r="K24" s="4">
        <v>34</v>
      </c>
      <c r="L24" s="4">
        <v>29.8343</v>
      </c>
    </row>
    <row r="25" spans="11:12" ht="12.75">
      <c r="K25" s="4">
        <v>35</v>
      </c>
      <c r="L25" s="4">
        <v>28.3362</v>
      </c>
    </row>
    <row r="26" spans="11:12" ht="12.75">
      <c r="K26" s="4">
        <v>36</v>
      </c>
      <c r="L26" s="4">
        <v>28.3362</v>
      </c>
    </row>
    <row r="27" spans="11:12" ht="12.75">
      <c r="K27" s="4">
        <v>37</v>
      </c>
      <c r="L27" s="4">
        <v>27.5908</v>
      </c>
    </row>
    <row r="28" spans="11:12" ht="12.75">
      <c r="K28" s="4">
        <v>38</v>
      </c>
      <c r="L28" s="4">
        <v>26.8482</v>
      </c>
    </row>
    <row r="29" spans="11:12" ht="12.75">
      <c r="K29" s="4">
        <v>39</v>
      </c>
      <c r="L29" s="4">
        <v>26.1009</v>
      </c>
    </row>
    <row r="30" spans="11:12" ht="12.75">
      <c r="K30" s="4">
        <v>40</v>
      </c>
      <c r="L30" s="4">
        <v>25.3728</v>
      </c>
    </row>
    <row r="31" spans="11:12" ht="12.75">
      <c r="K31" s="4">
        <v>41</v>
      </c>
      <c r="L31" s="4">
        <v>24.6406</v>
      </c>
    </row>
    <row r="32" spans="11:12" ht="12.75">
      <c r="K32" s="4">
        <v>42</v>
      </c>
      <c r="L32" s="4">
        <v>23.9126</v>
      </c>
    </row>
    <row r="33" spans="11:12" ht="12.75">
      <c r="K33" s="4">
        <v>43</v>
      </c>
      <c r="L33" s="4">
        <v>23.184</v>
      </c>
    </row>
    <row r="34" spans="11:12" ht="12.75">
      <c r="K34" s="4">
        <v>44</v>
      </c>
      <c r="L34" s="4">
        <v>22.4713</v>
      </c>
    </row>
    <row r="35" spans="11:12" ht="12.75">
      <c r="K35" s="4">
        <v>45</v>
      </c>
      <c r="L35" s="4">
        <v>21.7592</v>
      </c>
    </row>
    <row r="36" spans="11:12" ht="12.75">
      <c r="K36" s="4">
        <v>46</v>
      </c>
      <c r="L36" s="4">
        <v>21.0538</v>
      </c>
    </row>
    <row r="37" spans="11:12" ht="12.75">
      <c r="K37" s="4">
        <v>47</v>
      </c>
      <c r="L37" s="4">
        <v>20.3555</v>
      </c>
    </row>
    <row r="38" spans="11:12" ht="12.75">
      <c r="K38" s="4">
        <v>48</v>
      </c>
      <c r="L38" s="4">
        <v>19.6653</v>
      </c>
    </row>
    <row r="39" spans="11:12" ht="17.25" customHeight="1">
      <c r="K39" s="4">
        <v>49</v>
      </c>
      <c r="L39" s="4">
        <v>18.9841</v>
      </c>
    </row>
    <row r="40" spans="11:12" ht="12.75">
      <c r="K40" s="4">
        <v>50</v>
      </c>
      <c r="L40" s="4">
        <v>18.3129</v>
      </c>
    </row>
    <row r="41" spans="11:12" ht="12.75">
      <c r="K41" s="4">
        <v>51</v>
      </c>
      <c r="L41" s="4">
        <v>17.6526</v>
      </c>
    </row>
    <row r="42" spans="11:12" ht="12.75" customHeight="1">
      <c r="K42" s="4">
        <v>52</v>
      </c>
      <c r="L42" s="4">
        <v>17.005</v>
      </c>
    </row>
    <row r="43" spans="11:12" ht="12.75" customHeight="1">
      <c r="K43" s="4">
        <v>53</v>
      </c>
      <c r="L43" s="4">
        <v>16.371</v>
      </c>
    </row>
    <row r="44" spans="11:12" ht="12.75" customHeight="1">
      <c r="K44" s="4">
        <v>54</v>
      </c>
      <c r="L44" s="4">
        <v>15.7517</v>
      </c>
    </row>
    <row r="45" spans="11:12" ht="12.75">
      <c r="K45" s="4">
        <v>55</v>
      </c>
      <c r="L45" s="4">
        <v>15.1478</v>
      </c>
    </row>
    <row r="46" spans="11:12" ht="12.75">
      <c r="K46" s="4">
        <v>56</v>
      </c>
      <c r="L46" s="4">
        <v>14.5602</v>
      </c>
    </row>
    <row r="47" spans="11:12" ht="17.25" customHeight="1">
      <c r="K47" s="4">
        <v>57</v>
      </c>
      <c r="L47" s="4">
        <v>13.9888</v>
      </c>
    </row>
    <row r="48" spans="11:12" ht="12.75">
      <c r="K48" s="4">
        <v>58</v>
      </c>
      <c r="L48" s="4">
        <v>13.434</v>
      </c>
    </row>
    <row r="49" spans="11:12" ht="12.75">
      <c r="K49" s="4">
        <v>59</v>
      </c>
      <c r="L49" s="4">
        <v>12.8953</v>
      </c>
    </row>
    <row r="50" spans="11:12" ht="12.75">
      <c r="K50" s="4">
        <v>60</v>
      </c>
      <c r="L50" s="4">
        <v>12.3719</v>
      </c>
    </row>
    <row r="53" spans="11:12" ht="12.75">
      <c r="K53" s="7"/>
      <c r="L53" s="7"/>
    </row>
    <row r="54" spans="11:12" ht="12.75">
      <c r="K54" s="7"/>
      <c r="L54" s="7"/>
    </row>
    <row r="55" spans="11:12" ht="12.75">
      <c r="K55" s="7"/>
      <c r="L55" s="7"/>
    </row>
    <row r="56" spans="11:12" ht="12.75" customHeight="1">
      <c r="K56" s="7"/>
      <c r="L56" s="7"/>
    </row>
    <row r="57" spans="11:12" ht="12.75">
      <c r="K57" s="7"/>
      <c r="L57" s="7"/>
    </row>
    <row r="58" spans="11:12" ht="12.75">
      <c r="K58" s="7"/>
      <c r="L58" s="7"/>
    </row>
    <row r="59" spans="11:12" ht="12.75">
      <c r="K59" s="7"/>
      <c r="L59" s="7"/>
    </row>
    <row r="60" spans="11:12" ht="12.75">
      <c r="K60" s="7"/>
      <c r="L60" s="7"/>
    </row>
    <row r="61" spans="11:12" ht="12.75">
      <c r="K61" s="7"/>
      <c r="L61" s="7"/>
    </row>
    <row r="62" spans="11:12" ht="12.75">
      <c r="K62" s="7"/>
      <c r="L62" s="7"/>
    </row>
    <row r="63" spans="11:12" ht="12.75">
      <c r="K63" s="7"/>
      <c r="L63" s="7"/>
    </row>
    <row r="64" spans="11:12" ht="12.75">
      <c r="K64" s="7"/>
      <c r="L64" s="7"/>
    </row>
    <row r="65" spans="11:12" ht="12.75">
      <c r="K65" s="7"/>
      <c r="L65" s="7"/>
    </row>
    <row r="66" spans="11:12" ht="12.75">
      <c r="K66" s="7"/>
      <c r="L66" s="7"/>
    </row>
    <row r="67" spans="11:12" ht="12.75">
      <c r="K67" s="7"/>
      <c r="L67" s="7"/>
    </row>
    <row r="68" spans="11:12" ht="12.75">
      <c r="K68" s="7"/>
      <c r="L68" s="7"/>
    </row>
    <row r="69" spans="11:12" ht="12.75">
      <c r="K69" s="7"/>
      <c r="L69" s="7"/>
    </row>
    <row r="70" spans="11:12" ht="12.75">
      <c r="K70" s="7"/>
      <c r="L70" s="7"/>
    </row>
    <row r="71" spans="11:12" ht="12.75">
      <c r="K71" s="7"/>
      <c r="L71" s="7"/>
    </row>
    <row r="72" spans="11:12" ht="12.75">
      <c r="K72" s="7"/>
      <c r="L72" s="7"/>
    </row>
    <row r="73" spans="11:12" ht="12.75">
      <c r="K73" s="7"/>
      <c r="L73" s="7"/>
    </row>
    <row r="74" spans="11:12" ht="12.75">
      <c r="K74" s="7"/>
      <c r="L74" s="7"/>
    </row>
    <row r="75" spans="11:12" ht="12.75">
      <c r="K75" s="7"/>
      <c r="L75" s="7"/>
    </row>
    <row r="76" spans="11:12" ht="12.75">
      <c r="K76" s="7"/>
      <c r="L76" s="7"/>
    </row>
    <row r="77" spans="11:12" ht="12.75">
      <c r="K77" s="7"/>
      <c r="L77" s="7"/>
    </row>
    <row r="78" spans="11:12" ht="12.75">
      <c r="K78" s="7"/>
      <c r="L78" s="7"/>
    </row>
    <row r="79" spans="11:12" ht="12.75">
      <c r="K79" s="7"/>
      <c r="L79" s="7"/>
    </row>
    <row r="80" spans="11:12" ht="12.75">
      <c r="K80" s="7"/>
      <c r="L80" s="7"/>
    </row>
    <row r="81" spans="11:12" ht="12.75">
      <c r="K81" s="7"/>
      <c r="L81" s="7"/>
    </row>
    <row r="82" spans="11:12" ht="12.75">
      <c r="K82" s="7"/>
      <c r="L82" s="7"/>
    </row>
    <row r="86" spans="1:9" ht="20.25">
      <c r="A86" s="67"/>
      <c r="B86" s="67"/>
      <c r="C86" s="67"/>
      <c r="D86" s="67"/>
      <c r="E86" s="8"/>
      <c r="F86" s="9"/>
      <c r="G86" s="9"/>
      <c r="H86" s="9"/>
      <c r="I86" s="9"/>
    </row>
    <row r="107" spans="5:9" ht="20.25">
      <c r="E107" s="47" t="s">
        <v>11</v>
      </c>
      <c r="F107" s="47"/>
      <c r="G107" s="47"/>
      <c r="H107" s="47"/>
      <c r="I107" s="47"/>
    </row>
    <row r="109" spans="5:9" ht="12.75">
      <c r="E109" s="10" t="s">
        <v>0</v>
      </c>
      <c r="F109" s="10" t="s">
        <v>1</v>
      </c>
      <c r="G109" s="6"/>
      <c r="H109" s="6"/>
      <c r="I109" s="6"/>
    </row>
    <row r="110" spans="2:9" ht="12.75">
      <c r="B110" s="48" t="s">
        <v>9</v>
      </c>
      <c r="C110" s="49"/>
      <c r="D110" s="50"/>
      <c r="E110" s="6">
        <f>C4</f>
        <v>31660</v>
      </c>
      <c r="F110" s="6">
        <f>C5</f>
        <v>30</v>
      </c>
      <c r="G110" s="11">
        <v>7</v>
      </c>
      <c r="H110" s="11">
        <v>300</v>
      </c>
      <c r="I110" s="11">
        <f>E110*F110*G110/H110</f>
        <v>22162</v>
      </c>
    </row>
    <row r="111" spans="2:9" ht="12.75">
      <c r="B111" s="51"/>
      <c r="C111" s="52"/>
      <c r="D111" s="53"/>
      <c r="E111" s="12"/>
      <c r="F111" s="12"/>
      <c r="G111" s="11"/>
      <c r="H111" s="13">
        <v>0.65</v>
      </c>
      <c r="I111" s="14">
        <f>I110*65/100</f>
        <v>14405.3</v>
      </c>
    </row>
    <row r="112" spans="5:9" ht="12.75">
      <c r="E112" s="15" t="s">
        <v>5</v>
      </c>
      <c r="F112" s="11"/>
      <c r="G112" s="11"/>
      <c r="H112" s="13">
        <v>0.35</v>
      </c>
      <c r="I112" s="11">
        <f>I110*35/100</f>
        <v>7756.7</v>
      </c>
    </row>
    <row r="113" spans="2:9" ht="12.75">
      <c r="B113" s="54" t="s">
        <v>10</v>
      </c>
      <c r="C113" s="55"/>
      <c r="D113" s="56"/>
      <c r="E113" s="16">
        <f>C6</f>
        <v>12.3719</v>
      </c>
      <c r="F113" s="11">
        <v>12</v>
      </c>
      <c r="G113" s="11"/>
      <c r="H113" s="11"/>
      <c r="I113" s="14">
        <f>I112*E113*F113</f>
        <v>1151581.4007599999</v>
      </c>
    </row>
    <row r="116" spans="5:6" ht="12.75">
      <c r="E116" s="17"/>
      <c r="F116" s="17">
        <f>I111</f>
        <v>14405.3</v>
      </c>
    </row>
    <row r="117" spans="5:8" ht="12.75">
      <c r="E117" s="18" t="s">
        <v>7</v>
      </c>
      <c r="F117" s="17">
        <v>0</v>
      </c>
      <c r="G117" s="46"/>
      <c r="H117" s="46"/>
    </row>
    <row r="118" spans="5:9" ht="12.75">
      <c r="E118" s="17"/>
      <c r="F118" s="19">
        <f>SUM(F116:F117)</f>
        <v>14405.3</v>
      </c>
      <c r="G118" s="46"/>
      <c r="H118" s="46"/>
      <c r="I118" s="20"/>
    </row>
    <row r="119" spans="5:8" ht="12.75">
      <c r="E119" s="18" t="s">
        <v>6</v>
      </c>
      <c r="F119" s="17">
        <f>F118*15%</f>
        <v>2160.7949999999996</v>
      </c>
      <c r="H119" s="21"/>
    </row>
    <row r="120" spans="2:9" ht="12.75">
      <c r="B120" s="21"/>
      <c r="E120" s="17"/>
      <c r="F120" s="19">
        <f>SUM(F118:F119)</f>
        <v>16566.094999999998</v>
      </c>
      <c r="I120" s="20"/>
    </row>
    <row r="121" spans="3:8" ht="12.75">
      <c r="C121" s="20"/>
      <c r="E121" s="18" t="s">
        <v>8</v>
      </c>
      <c r="F121" s="17">
        <v>0</v>
      </c>
      <c r="H121" s="22"/>
    </row>
    <row r="122" spans="2:9" ht="12.75">
      <c r="B122" s="21"/>
      <c r="E122" s="17"/>
      <c r="F122" s="19">
        <f>SUM(F120:F121)</f>
        <v>16566.094999999998</v>
      </c>
      <c r="I122" s="20"/>
    </row>
    <row r="123" spans="3:12" ht="12.75">
      <c r="C123" s="20"/>
      <c r="E123" s="17" t="s">
        <v>33</v>
      </c>
      <c r="F123" s="23">
        <v>0</v>
      </c>
      <c r="G123" s="24"/>
      <c r="H123" s="24"/>
      <c r="I123" s="24"/>
      <c r="J123" s="25"/>
      <c r="K123" s="25"/>
      <c r="L123" s="25"/>
    </row>
    <row r="124" spans="2:12" ht="12.75">
      <c r="B124" s="22"/>
      <c r="E124" s="17"/>
      <c r="F124" s="19">
        <f>SUM(F122:F123)</f>
        <v>16566.094999999998</v>
      </c>
      <c r="G124" s="24"/>
      <c r="H124" s="24"/>
      <c r="I124" s="24"/>
      <c r="J124" s="25"/>
      <c r="K124" s="25"/>
      <c r="L124" s="25"/>
    </row>
    <row r="125" spans="2:12" ht="12.75">
      <c r="B125" s="22"/>
      <c r="E125" s="26" t="s">
        <v>34</v>
      </c>
      <c r="F125" s="19">
        <v>0</v>
      </c>
      <c r="G125" s="24"/>
      <c r="H125" s="24"/>
      <c r="I125" s="24"/>
      <c r="J125" s="25"/>
      <c r="K125" s="25"/>
      <c r="L125" s="25"/>
    </row>
    <row r="126" spans="2:12" ht="12.75">
      <c r="B126" s="22"/>
      <c r="E126" s="17"/>
      <c r="F126" s="19">
        <f>F124+F125</f>
        <v>16566.094999999998</v>
      </c>
      <c r="G126" s="24"/>
      <c r="H126" s="24"/>
      <c r="I126" s="24"/>
      <c r="J126" s="25"/>
      <c r="K126" s="25"/>
      <c r="L126" s="25"/>
    </row>
    <row r="127" spans="2:12" ht="12.75">
      <c r="B127" s="22"/>
      <c r="E127" s="26" t="s">
        <v>35</v>
      </c>
      <c r="F127" s="19">
        <f>F126*7.5/100</f>
        <v>1242.457125</v>
      </c>
      <c r="G127" s="24"/>
      <c r="H127" s="24"/>
      <c r="I127" s="24"/>
      <c r="J127" s="25"/>
      <c r="K127" s="25"/>
      <c r="L127" s="25"/>
    </row>
    <row r="128" spans="2:12" ht="12.75">
      <c r="B128" s="22"/>
      <c r="E128" s="17"/>
      <c r="F128" s="19">
        <f>F127+F126</f>
        <v>17808.552125</v>
      </c>
      <c r="G128" s="24"/>
      <c r="H128" s="24"/>
      <c r="I128" s="24"/>
      <c r="J128" s="25"/>
      <c r="K128" s="25"/>
      <c r="L128" s="25"/>
    </row>
    <row r="129" spans="2:12" ht="12.75">
      <c r="B129" s="22"/>
      <c r="E129" s="17" t="s">
        <v>39</v>
      </c>
      <c r="F129" s="19">
        <v>0</v>
      </c>
      <c r="G129" s="24"/>
      <c r="H129" s="24"/>
      <c r="I129" s="24"/>
      <c r="J129" s="25"/>
      <c r="K129" s="25"/>
      <c r="L129" s="25"/>
    </row>
    <row r="130" spans="3:12" ht="12.75">
      <c r="C130" s="20"/>
      <c r="E130" s="17"/>
      <c r="F130" s="17">
        <f>F128+F129</f>
        <v>17808.552125</v>
      </c>
      <c r="G130" s="24"/>
      <c r="H130" s="24"/>
      <c r="I130" s="24"/>
      <c r="J130" s="25"/>
      <c r="K130" s="25"/>
      <c r="L130" s="25"/>
    </row>
    <row r="131" spans="3:12" ht="12.75">
      <c r="C131" s="20"/>
      <c r="E131" s="17" t="s">
        <v>40</v>
      </c>
      <c r="F131" s="17">
        <v>0</v>
      </c>
      <c r="G131" s="24"/>
      <c r="H131" s="24"/>
      <c r="I131" s="24"/>
      <c r="J131" s="25"/>
      <c r="K131" s="25"/>
      <c r="L131" s="25"/>
    </row>
    <row r="132" spans="3:12" ht="12.75">
      <c r="C132" s="20"/>
      <c r="E132" s="17"/>
      <c r="F132" s="17">
        <f>F130+F131</f>
        <v>17808.552125</v>
      </c>
      <c r="G132" s="24"/>
      <c r="H132" s="24"/>
      <c r="I132" s="24"/>
      <c r="J132" s="25"/>
      <c r="K132" s="25"/>
      <c r="L132" s="25"/>
    </row>
    <row r="133" spans="3:12" ht="12.75">
      <c r="C133" s="20"/>
      <c r="E133" s="17" t="s">
        <v>44</v>
      </c>
      <c r="F133" s="17">
        <v>0</v>
      </c>
      <c r="G133" s="24"/>
      <c r="H133" s="24"/>
      <c r="I133" s="24"/>
      <c r="J133" s="25"/>
      <c r="K133" s="25"/>
      <c r="L133" s="25"/>
    </row>
    <row r="134" spans="3:12" ht="12.75">
      <c r="C134" s="20"/>
      <c r="E134" s="17"/>
      <c r="F134" s="17">
        <f>F132+F133</f>
        <v>17808.552125</v>
      </c>
      <c r="G134" s="24"/>
      <c r="H134" s="24"/>
      <c r="I134" s="24"/>
      <c r="J134" s="25"/>
      <c r="K134" s="25"/>
      <c r="L134" s="25"/>
    </row>
    <row r="135" spans="3:12" ht="12.75">
      <c r="C135" s="20"/>
      <c r="E135" s="17" t="s">
        <v>49</v>
      </c>
      <c r="F135" s="17">
        <v>0</v>
      </c>
      <c r="G135" s="24"/>
      <c r="H135" s="24"/>
      <c r="I135" s="24"/>
      <c r="J135" s="25"/>
      <c r="K135" s="25"/>
      <c r="L135" s="25"/>
    </row>
    <row r="136" spans="3:12" ht="12.75">
      <c r="C136" s="20"/>
      <c r="E136" s="17"/>
      <c r="F136" s="17">
        <f>F134+F135</f>
        <v>17808.552125</v>
      </c>
      <c r="G136" s="24"/>
      <c r="H136" s="24"/>
      <c r="I136" s="24"/>
      <c r="J136" s="25"/>
      <c r="K136" s="25"/>
      <c r="L136" s="25"/>
    </row>
    <row r="137" spans="3:12" ht="12.75">
      <c r="C137" s="20"/>
      <c r="E137" s="17" t="s">
        <v>50</v>
      </c>
      <c r="F137" s="17">
        <v>0</v>
      </c>
      <c r="G137" s="24"/>
      <c r="H137" s="24"/>
      <c r="I137" s="24"/>
      <c r="J137" s="25"/>
      <c r="K137" s="25"/>
      <c r="L137" s="25"/>
    </row>
    <row r="138" spans="3:12" ht="12.75">
      <c r="C138" s="20"/>
      <c r="E138" s="17"/>
      <c r="F138" s="17">
        <f>F136+F137</f>
        <v>17808.552125</v>
      </c>
      <c r="G138" s="24"/>
      <c r="H138" s="24"/>
      <c r="I138" s="24"/>
      <c r="J138" s="25"/>
      <c r="K138" s="25"/>
      <c r="L138" s="25"/>
    </row>
    <row r="139" spans="3:12" ht="12.75">
      <c r="C139" s="20"/>
      <c r="E139" s="17" t="s">
        <v>51</v>
      </c>
      <c r="F139" s="17">
        <f>F138*15/100</f>
        <v>2671.28281875</v>
      </c>
      <c r="G139" s="24"/>
      <c r="H139" s="24"/>
      <c r="I139" s="24"/>
      <c r="J139" s="25"/>
      <c r="K139" s="25"/>
      <c r="L139" s="25"/>
    </row>
    <row r="140" spans="3:12" ht="12.75">
      <c r="C140" s="20"/>
      <c r="E140" s="17"/>
      <c r="F140" s="17">
        <f>SUM(F138:F139)</f>
        <v>20479.83494375</v>
      </c>
      <c r="G140" s="24"/>
      <c r="H140" s="24"/>
      <c r="I140" s="24"/>
      <c r="J140" s="25"/>
      <c r="K140" s="25"/>
      <c r="L140" s="25"/>
    </row>
    <row r="141" spans="3:12" ht="12.75">
      <c r="C141" s="20"/>
      <c r="E141" s="17" t="s">
        <v>54</v>
      </c>
      <c r="F141" s="17">
        <f>F140*17.5%</f>
        <v>3583.9711151562497</v>
      </c>
      <c r="G141" s="24"/>
      <c r="H141" s="24"/>
      <c r="I141" s="24"/>
      <c r="J141" s="25"/>
      <c r="K141" s="25"/>
      <c r="L141" s="25"/>
    </row>
    <row r="142" spans="3:12" ht="12.75">
      <c r="C142" s="20"/>
      <c r="E142" s="17"/>
      <c r="F142" s="93">
        <f>F140+F141</f>
        <v>24063.80605890625</v>
      </c>
      <c r="G142" s="24"/>
      <c r="H142" s="24"/>
      <c r="I142" s="24"/>
      <c r="J142" s="25"/>
      <c r="K142" s="25"/>
      <c r="L142" s="25"/>
    </row>
    <row r="143" spans="3:12" ht="12.75">
      <c r="C143" s="20"/>
      <c r="E143" s="17" t="s">
        <v>17</v>
      </c>
      <c r="F143" s="17">
        <f>C7</f>
        <v>0</v>
      </c>
      <c r="G143" s="27"/>
      <c r="H143" s="27"/>
      <c r="I143" s="27"/>
      <c r="J143" s="25"/>
      <c r="K143" s="25"/>
      <c r="L143" s="25"/>
    </row>
    <row r="144" spans="2:6" ht="12.75">
      <c r="B144" s="21"/>
      <c r="E144" s="17" t="s">
        <v>45</v>
      </c>
      <c r="F144" s="19">
        <f>F142+F143</f>
        <v>24063.80605890625</v>
      </c>
    </row>
    <row r="145" ht="12.75">
      <c r="C145" s="20"/>
    </row>
    <row r="146" spans="1:6" ht="15.75">
      <c r="A146" s="28" t="s">
        <v>30</v>
      </c>
      <c r="B146" s="29"/>
      <c r="C146" s="3" t="s">
        <v>31</v>
      </c>
      <c r="D146" s="30">
        <v>42011</v>
      </c>
      <c r="E146" s="31" t="s">
        <v>4</v>
      </c>
      <c r="F146" s="32"/>
    </row>
    <row r="147" spans="1:6" ht="15.75">
      <c r="A147" s="29" t="s">
        <v>37</v>
      </c>
      <c r="B147" s="29"/>
      <c r="C147" s="33">
        <f>F118*25/100</f>
        <v>3601.325</v>
      </c>
      <c r="D147" s="34">
        <f>C147*25/100</f>
        <v>900.33125</v>
      </c>
      <c r="E147" s="35">
        <f>SUM(C147:D147)</f>
        <v>4501.65625</v>
      </c>
      <c r="F147" s="32"/>
    </row>
    <row r="148" spans="1:6" ht="15.75">
      <c r="A148" s="29" t="s">
        <v>38</v>
      </c>
      <c r="B148" s="32"/>
      <c r="C148" s="33">
        <f>F118*20/100</f>
        <v>2881.06</v>
      </c>
      <c r="D148" s="34">
        <f>C148*25/100</f>
        <v>720.265</v>
      </c>
      <c r="E148" s="36">
        <f>SUM(C148:D148)</f>
        <v>3601.325</v>
      </c>
      <c r="F148" s="32"/>
    </row>
    <row r="149" spans="2:6" ht="15">
      <c r="B149" s="32"/>
      <c r="C149" s="32"/>
      <c r="D149" s="32"/>
      <c r="E149" s="32"/>
      <c r="F149" s="32"/>
    </row>
    <row r="150" spans="1:6" ht="15.75">
      <c r="A150" s="37" t="s">
        <v>32</v>
      </c>
      <c r="B150" s="32"/>
      <c r="C150" s="32"/>
      <c r="D150" s="32"/>
      <c r="E150" s="32"/>
      <c r="F150" s="32"/>
    </row>
    <row r="151" spans="1:6" ht="15.75">
      <c r="A151" s="29" t="s">
        <v>37</v>
      </c>
      <c r="B151" s="29"/>
      <c r="C151" s="32"/>
      <c r="D151" s="32"/>
      <c r="E151" s="36">
        <f>F144+E147</f>
        <v>28565.46230890625</v>
      </c>
      <c r="F151" s="32"/>
    </row>
    <row r="152" spans="1:6" ht="15.75">
      <c r="A152" s="29" t="s">
        <v>38</v>
      </c>
      <c r="B152" s="32"/>
      <c r="C152" s="32"/>
      <c r="D152" s="32"/>
      <c r="E152" s="36">
        <f>F144+E148</f>
        <v>27665.131058906252</v>
      </c>
      <c r="F152" s="32"/>
    </row>
    <row r="153" spans="2:6" ht="15">
      <c r="B153" s="32"/>
      <c r="C153" s="32"/>
      <c r="D153" s="32"/>
      <c r="E153" s="32"/>
      <c r="F153" s="32"/>
    </row>
  </sheetData>
  <sheetProtection/>
  <mergeCells count="38">
    <mergeCell ref="E12:F12"/>
    <mergeCell ref="A13:B13"/>
    <mergeCell ref="A16:B16"/>
    <mergeCell ref="G117:H117"/>
    <mergeCell ref="A14:B14"/>
    <mergeCell ref="A15:B15"/>
    <mergeCell ref="E14:F14"/>
    <mergeCell ref="E15:F15"/>
    <mergeCell ref="A12:B12"/>
    <mergeCell ref="E13:F13"/>
    <mergeCell ref="A3:B3"/>
    <mergeCell ref="A1:L1"/>
    <mergeCell ref="K7:L7"/>
    <mergeCell ref="D4:L4"/>
    <mergeCell ref="D5:L5"/>
    <mergeCell ref="D6:L6"/>
    <mergeCell ref="D3:L3"/>
    <mergeCell ref="A7:B7"/>
    <mergeCell ref="H9:J9"/>
    <mergeCell ref="A2:L2"/>
    <mergeCell ref="L8:L9"/>
    <mergeCell ref="A86:D86"/>
    <mergeCell ref="A4:B4"/>
    <mergeCell ref="A5:B5"/>
    <mergeCell ref="A6:B6"/>
    <mergeCell ref="A9:C9"/>
    <mergeCell ref="A10:B10"/>
    <mergeCell ref="A11:B11"/>
    <mergeCell ref="G118:H118"/>
    <mergeCell ref="E107:I107"/>
    <mergeCell ref="B110:D111"/>
    <mergeCell ref="B113:D113"/>
    <mergeCell ref="K8:K9"/>
    <mergeCell ref="E16:F16"/>
    <mergeCell ref="E8:G8"/>
    <mergeCell ref="A8:C8"/>
    <mergeCell ref="E10:F10"/>
    <mergeCell ref="E11:F11"/>
  </mergeCells>
  <hyperlinks>
    <hyperlink ref="H9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DELL</cp:lastModifiedBy>
  <dcterms:created xsi:type="dcterms:W3CDTF">2011-09-29T05:48:23Z</dcterms:created>
  <dcterms:modified xsi:type="dcterms:W3CDTF">2023-08-29T15:15:23Z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